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Finance\บัญชีปี 63\"/>
    </mc:Choice>
  </mc:AlternateContent>
  <bookViews>
    <workbookView xWindow="0" yWindow="0" windowWidth="24000" windowHeight="9300"/>
  </bookViews>
  <sheets>
    <sheet name="ข้อมูล 256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C22" i="1" l="1"/>
  <c r="F19" i="1"/>
  <c r="E19" i="1"/>
  <c r="D19" i="1"/>
  <c r="C19" i="1"/>
  <c r="G19" i="1" s="1"/>
  <c r="D18" i="1"/>
  <c r="C18" i="1"/>
  <c r="F17" i="1"/>
  <c r="E17" i="1"/>
  <c r="D17" i="1"/>
  <c r="C17" i="1"/>
  <c r="G17" i="1" s="1"/>
  <c r="D9" i="1"/>
  <c r="D15" i="1" s="1"/>
  <c r="D16" i="1" s="1"/>
  <c r="F18" i="1"/>
  <c r="F20" i="1" s="1"/>
  <c r="E9" i="1"/>
  <c r="E15" i="1" s="1"/>
  <c r="E16" i="1" s="1"/>
  <c r="F7" i="1"/>
  <c r="F9" i="1" s="1"/>
  <c r="F15" i="1" s="1"/>
  <c r="F16" i="1" s="1"/>
  <c r="E7" i="1"/>
  <c r="D7" i="1"/>
  <c r="C7" i="1"/>
  <c r="C9" i="1" s="1"/>
  <c r="C15" i="1" s="1"/>
  <c r="C16" i="1" s="1"/>
  <c r="D5" i="1"/>
  <c r="C5" i="1"/>
  <c r="C14" i="1" s="1"/>
  <c r="G4" i="1"/>
  <c r="F3" i="1"/>
  <c r="F5" i="1" s="1"/>
  <c r="E3" i="1"/>
  <c r="E5" i="1" s="1"/>
  <c r="D3" i="1"/>
  <c r="C3" i="1"/>
  <c r="G3" i="1" s="1"/>
  <c r="G5" i="1" s="1"/>
  <c r="G14" i="1" s="1"/>
  <c r="D20" i="1" l="1"/>
  <c r="D11" i="1"/>
  <c r="E14" i="1"/>
  <c r="E11" i="1"/>
  <c r="F11" i="1"/>
  <c r="F14" i="1"/>
  <c r="C11" i="1"/>
  <c r="G7" i="1"/>
  <c r="G9" i="1" s="1"/>
  <c r="G15" i="1" s="1"/>
  <c r="D14" i="1"/>
  <c r="E18" i="1"/>
  <c r="E20" i="1" s="1"/>
  <c r="C20" i="1"/>
  <c r="G11" i="1" l="1"/>
  <c r="G18" i="1"/>
  <c r="G20" i="1" s="1"/>
</calcChain>
</file>

<file path=xl/sharedStrings.xml><?xml version="1.0" encoding="utf-8"?>
<sst xmlns="http://schemas.openxmlformats.org/spreadsheetml/2006/main" count="29" uniqueCount="22">
  <si>
    <t>รายรับ รายจ่ายของหลักสูตร ประจำปีงบประมาณ 2563</t>
  </si>
  <si>
    <t>แหล่งเงิน/หลักสูตร</t>
  </si>
  <si>
    <t>พท</t>
  </si>
  <si>
    <t>ธท</t>
  </si>
  <si>
    <t>ป.โท</t>
  </si>
  <si>
    <t>ป.เอก</t>
  </si>
  <si>
    <t>รวมทั้งคณะ</t>
  </si>
  <si>
    <t>รายรับ</t>
  </si>
  <si>
    <t>เงินรายได้</t>
  </si>
  <si>
    <t>เงินงบประมาณ</t>
  </si>
  <si>
    <t>รวมรายรับ</t>
  </si>
  <si>
    <t>รายจ่าย</t>
  </si>
  <si>
    <t>รวมรายจ่าย</t>
  </si>
  <si>
    <t>คงเหลือ</t>
  </si>
  <si>
    <t>รายรับของหลักสูตร</t>
  </si>
  <si>
    <t>รายจ่ายของหลักสูตร</t>
  </si>
  <si>
    <t>ต้นทุนการผลิต</t>
  </si>
  <si>
    <t xml:space="preserve">   ค่าใช้จ่ายเพื่อพัฒนานักศึกษา</t>
  </si>
  <si>
    <t xml:space="preserve">   ค่าใช้จ่ายในการจัดการเรียนการสอน</t>
  </si>
  <si>
    <t xml:space="preserve">   ค่าใช้จ่ายในการพัฒนาอาจารย์/บุคลากร</t>
  </si>
  <si>
    <t xml:space="preserve">  รวมรายจ่ายของหลักสูตร</t>
  </si>
  <si>
    <t>จำนวนนักศึกษา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</si>
</sst>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6"/>
      <color rgb="FF0000CC"/>
      <name val="Angsana New"/>
      <family val="1"/>
    </font>
    <font>
      <b/>
      <sz val="16"/>
      <color rgb="FF0000CC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b/>
      <sz val="16"/>
      <color rgb="FF009900"/>
      <name val="Angsana New"/>
      <family val="1"/>
    </font>
    <font>
      <b/>
      <sz val="16"/>
      <color theme="1"/>
      <name val="Angsana New"/>
      <family val="1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164" fontId="4" fillId="0" borderId="0" xfId="1" applyFont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/>
    <xf numFmtId="0" fontId="3" fillId="0" borderId="0" xfId="0" applyFont="1"/>
    <xf numFmtId="164" fontId="3" fillId="0" borderId="0" xfId="0" applyNumberFormat="1" applyFont="1"/>
    <xf numFmtId="164" fontId="7" fillId="0" borderId="0" xfId="0" applyNumberFormat="1" applyFont="1"/>
    <xf numFmtId="164" fontId="2" fillId="0" borderId="0" xfId="1" applyFont="1"/>
    <xf numFmtId="164" fontId="9" fillId="0" borderId="0" xfId="0" applyNumberFormat="1" applyFont="1"/>
    <xf numFmtId="0" fontId="9" fillId="0" borderId="0" xfId="0" applyFont="1" applyAlignment="1">
      <alignment horizontal="left"/>
    </xf>
    <xf numFmtId="0" fontId="2" fillId="0" borderId="2" xfId="0" applyFont="1" applyBorder="1"/>
    <xf numFmtId="165" fontId="10" fillId="0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0;&#3633;&#3597;&#3594;&#3637;&#3611;&#3637;%2063\2563.report.&#3619;&#3634;&#3618;&#3591;&#3634;&#3609;&#3648;&#3591;&#3636;&#3609;&#3619;&#3634;&#3618;&#3652;&#3604;&#3657;&#3611;&#3637;%202563%20&#3603;%20&#3623;&#3633;&#3609;&#3607;&#3637;&#3656;%2028%20&#3585;.&#3618;.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หัสงปม."/>
      <sheetName val="แผน-ผล63"/>
      <sheetName val="ใบเบิก"/>
      <sheetName val="ป.ตรี"/>
      <sheetName val="ป.ตรีToBiz"/>
      <sheetName val="ป.โท"/>
      <sheetName val="ป.เอก"/>
      <sheetName val="สำนักงาน"/>
      <sheetName val="กราฟหลักสูตร"/>
      <sheetName val="ป.ตรี-จีน"/>
      <sheetName val="รวม"/>
      <sheetName val="ปันส่วน-จน.นศ."/>
      <sheetName val="รวม2-เสนอ กก"/>
      <sheetName val="ข้อมูลเทียบ3ปี"/>
      <sheetName val="เงินพัฒนา63"/>
      <sheetName val="เงินสะสม63"/>
      <sheetName val="เงินรับฝาก"/>
      <sheetName val="คชจ.เดินทางฝึกอบรม"/>
      <sheetName val="เงินอุดหนุน"/>
      <sheetName val="เงินเดือนสถาน"/>
      <sheetName val="Sheet2"/>
      <sheetName val="เงินกันฯปี 63"/>
      <sheetName val="เงินสะสม"/>
      <sheetName val="Sheet1"/>
      <sheetName val="รายงานประจำปี"/>
      <sheetName val="ข้อมูลSAR"/>
      <sheetName val="รวม -ไม่ใช้แล้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V13">
            <v>0</v>
          </cell>
          <cell r="W13">
            <v>0</v>
          </cell>
          <cell r="X13">
            <v>67500</v>
          </cell>
          <cell r="Y13">
            <v>67500</v>
          </cell>
        </row>
        <row r="15">
          <cell r="V15">
            <v>0</v>
          </cell>
          <cell r="W15">
            <v>165000</v>
          </cell>
          <cell r="X15">
            <v>56800</v>
          </cell>
          <cell r="Y15">
            <v>86400</v>
          </cell>
        </row>
        <row r="16">
          <cell r="V16">
            <v>0</v>
          </cell>
          <cell r="W16">
            <v>0</v>
          </cell>
          <cell r="X16">
            <v>45300</v>
          </cell>
          <cell r="Y16">
            <v>563676</v>
          </cell>
        </row>
        <row r="19">
          <cell r="V19">
            <v>0</v>
          </cell>
          <cell r="W19">
            <v>0</v>
          </cell>
          <cell r="X19">
            <v>4750</v>
          </cell>
          <cell r="Y19">
            <v>4750</v>
          </cell>
        </row>
        <row r="20">
          <cell r="V20">
            <v>0</v>
          </cell>
          <cell r="W20">
            <v>16000</v>
          </cell>
          <cell r="X20">
            <v>4000</v>
          </cell>
          <cell r="Y20">
            <v>4000</v>
          </cell>
        </row>
        <row r="21">
          <cell r="V21">
            <v>310783.12925170065</v>
          </cell>
          <cell r="W21">
            <v>83408.707482993195</v>
          </cell>
          <cell r="X21">
            <v>14282.312925170068</v>
          </cell>
          <cell r="Y21">
            <v>11425.850340136054</v>
          </cell>
        </row>
        <row r="22">
          <cell r="V22">
            <v>7438.3673469387759</v>
          </cell>
          <cell r="W22">
            <v>1996.3265306122448</v>
          </cell>
          <cell r="X22">
            <v>341.83673469387753</v>
          </cell>
          <cell r="Y22">
            <v>273.46938775510205</v>
          </cell>
        </row>
        <row r="25">
          <cell r="V25">
            <v>0</v>
          </cell>
          <cell r="W25">
            <v>0</v>
          </cell>
          <cell r="X25">
            <v>3150</v>
          </cell>
          <cell r="Y25">
            <v>3150</v>
          </cell>
        </row>
        <row r="26">
          <cell r="V26">
            <v>9177.6870748299316</v>
          </cell>
          <cell r="W26">
            <v>11263.12925170068</v>
          </cell>
          <cell r="X26">
            <v>1613.7687074829932</v>
          </cell>
          <cell r="Y26">
            <v>4779.4149659863942</v>
          </cell>
        </row>
        <row r="28">
          <cell r="V28">
            <v>25125.061224489797</v>
          </cell>
          <cell r="W28">
            <v>5549.3877551020414</v>
          </cell>
          <cell r="X28">
            <v>465.30612244897958</v>
          </cell>
          <cell r="Y28">
            <v>372.24489795918367</v>
          </cell>
        </row>
        <row r="29">
          <cell r="V29">
            <v>113529.17333333334</v>
          </cell>
          <cell r="W29">
            <v>30469.226666666669</v>
          </cell>
          <cell r="X29">
            <v>5217.333333333333</v>
          </cell>
          <cell r="Y29">
            <v>4173.8666666666668</v>
          </cell>
        </row>
        <row r="30">
          <cell r="V30">
            <v>220227.48299319728</v>
          </cell>
          <cell r="W30">
            <v>59105.170068027212</v>
          </cell>
          <cell r="X30">
            <v>10120.748299319728</v>
          </cell>
          <cell r="Y30">
            <v>8096.5986394557822</v>
          </cell>
        </row>
        <row r="32">
          <cell r="V32">
            <v>44496.714285714283</v>
          </cell>
          <cell r="W32">
            <v>20161.857142857145</v>
          </cell>
          <cell r="X32">
            <v>12763.571428571429</v>
          </cell>
          <cell r="Y32">
            <v>12457.857142857143</v>
          </cell>
        </row>
        <row r="33">
          <cell r="V33">
            <v>48840.697469387756</v>
          </cell>
          <cell r="W33">
            <v>13107.981306122449</v>
          </cell>
          <cell r="X33">
            <v>2244.5173469387755</v>
          </cell>
          <cell r="Y33">
            <v>1795.6138775510203</v>
          </cell>
        </row>
        <row r="34">
          <cell r="V34">
            <v>843.75510204081638</v>
          </cell>
          <cell r="W34">
            <v>226.44897959183675</v>
          </cell>
          <cell r="X34">
            <v>38.775510204081634</v>
          </cell>
          <cell r="Y34">
            <v>31.020408163265305</v>
          </cell>
        </row>
        <row r="35">
          <cell r="V35">
            <v>5032.925170068027</v>
          </cell>
          <cell r="W35">
            <v>1350.7482993197279</v>
          </cell>
          <cell r="X35">
            <v>231.29251700680271</v>
          </cell>
          <cell r="Y35">
            <v>185.03401360544217</v>
          </cell>
        </row>
        <row r="37">
          <cell r="V37">
            <v>10657.959183673469</v>
          </cell>
          <cell r="W37">
            <v>2860.408163265306</v>
          </cell>
          <cell r="X37">
            <v>489.79591836734693</v>
          </cell>
          <cell r="Y37">
            <v>391.83673469387753</v>
          </cell>
        </row>
        <row r="39">
          <cell r="V39">
            <v>17571.522499999999</v>
          </cell>
          <cell r="W39">
            <v>17571.522499999999</v>
          </cell>
          <cell r="X39">
            <v>16401.772499999999</v>
          </cell>
          <cell r="Y39">
            <v>16401.772499999999</v>
          </cell>
        </row>
        <row r="40">
          <cell r="V40">
            <v>14240.21768707483</v>
          </cell>
          <cell r="W40">
            <v>3821.8231292517007</v>
          </cell>
          <cell r="X40">
            <v>654.42176870748301</v>
          </cell>
          <cell r="Y40">
            <v>523.53741496598639</v>
          </cell>
        </row>
        <row r="41">
          <cell r="V41">
            <v>3673.5306122448983</v>
          </cell>
          <cell r="W41">
            <v>2357.6938775510203</v>
          </cell>
          <cell r="X41">
            <v>1957.6530612244899</v>
          </cell>
          <cell r="Y41">
            <v>1941.1224489795918</v>
          </cell>
        </row>
        <row r="43">
          <cell r="V43">
            <v>1462.5</v>
          </cell>
          <cell r="W43">
            <v>1462.5</v>
          </cell>
          <cell r="X43">
            <v>1462.5</v>
          </cell>
          <cell r="Y43">
            <v>1462.5</v>
          </cell>
        </row>
        <row r="45">
          <cell r="V45">
            <v>1554.2857142857142</v>
          </cell>
          <cell r="W45">
            <v>417.14285714285717</v>
          </cell>
          <cell r="X45">
            <v>71.428571428571431</v>
          </cell>
          <cell r="Y45">
            <v>57.142857142857146</v>
          </cell>
        </row>
        <row r="47">
          <cell r="V47">
            <v>801.56734693877547</v>
          </cell>
          <cell r="W47">
            <v>215.12653061224489</v>
          </cell>
          <cell r="X47">
            <v>36.836734693877553</v>
          </cell>
          <cell r="Y47">
            <v>29.469387755102041</v>
          </cell>
        </row>
        <row r="49">
          <cell r="V49">
            <v>12745.142857142857</v>
          </cell>
          <cell r="W49">
            <v>8896.0714285714275</v>
          </cell>
          <cell r="X49">
            <v>585.71428571428567</v>
          </cell>
          <cell r="Y49">
            <v>468.57142857142856</v>
          </cell>
        </row>
        <row r="51">
          <cell r="V51">
            <v>7585.6692244897959</v>
          </cell>
          <cell r="W51">
            <v>2035.8597551020409</v>
          </cell>
          <cell r="X51">
            <v>348.60612244897959</v>
          </cell>
          <cell r="Y51">
            <v>278.88489795918372</v>
          </cell>
        </row>
        <row r="52">
          <cell r="V52">
            <v>216648.92517006802</v>
          </cell>
          <cell r="W52">
            <v>58144.748299319726</v>
          </cell>
          <cell r="X52">
            <v>9956.2925170068029</v>
          </cell>
          <cell r="Y52">
            <v>7965.0340136054419</v>
          </cell>
        </row>
        <row r="54">
          <cell r="V54">
            <v>251171.17551020405</v>
          </cell>
          <cell r="W54">
            <v>802290.87823129247</v>
          </cell>
          <cell r="X54">
            <v>33715.127551020407</v>
          </cell>
          <cell r="Y54">
            <v>32828.768707482988</v>
          </cell>
        </row>
        <row r="55"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V57">
            <v>121049.25170068027</v>
          </cell>
          <cell r="W57">
            <v>32487.482993197278</v>
          </cell>
          <cell r="X57">
            <v>5562.925170068027</v>
          </cell>
          <cell r="Y57">
            <v>4450.3401360544221</v>
          </cell>
        </row>
        <row r="58"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V59">
            <v>15419.254421768708</v>
          </cell>
          <cell r="W59">
            <v>4138.2557823129255</v>
          </cell>
          <cell r="X59">
            <v>708.60544217687072</v>
          </cell>
          <cell r="Y59">
            <v>566.88435374149662</v>
          </cell>
        </row>
        <row r="60"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V61">
            <v>73750</v>
          </cell>
          <cell r="W61">
            <v>0</v>
          </cell>
          <cell r="X61">
            <v>0</v>
          </cell>
          <cell r="Y61">
            <v>0</v>
          </cell>
        </row>
        <row r="68">
          <cell r="C68">
            <v>1533825.995180272</v>
          </cell>
          <cell r="D68">
            <v>1344338.4970306121</v>
          </cell>
          <cell r="E68">
            <v>300771.14256802725</v>
          </cell>
          <cell r="F68">
            <v>840432.83522108849</v>
          </cell>
        </row>
      </sheetData>
      <sheetData sheetId="12" refreshError="1"/>
      <sheetData sheetId="13" refreshError="1"/>
      <sheetData sheetId="14" refreshError="1"/>
      <sheetData sheetId="15" refreshError="1">
        <row r="2">
          <cell r="L2">
            <v>36000</v>
          </cell>
          <cell r="M2">
            <v>97500</v>
          </cell>
          <cell r="N2">
            <v>82350</v>
          </cell>
          <cell r="O2">
            <v>157092</v>
          </cell>
          <cell r="Q2">
            <v>477058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K12" sqref="K12"/>
    </sheetView>
  </sheetViews>
  <sheetFormatPr defaultColWidth="8.7109375" defaultRowHeight="23.25"/>
  <cols>
    <col min="1" max="1" width="8.7109375" style="1"/>
    <col min="2" max="2" width="32.28515625" style="1" customWidth="1"/>
    <col min="3" max="7" width="16.140625" style="1" customWidth="1"/>
    <col min="8" max="16384" width="8.7109375" style="1"/>
  </cols>
  <sheetData>
    <row r="1" spans="1:7">
      <c r="A1" s="1" t="s">
        <v>0</v>
      </c>
    </row>
    <row r="2" spans="1:7">
      <c r="A2" s="2"/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s="4" t="s">
        <v>7</v>
      </c>
      <c r="B3" s="4" t="s">
        <v>8</v>
      </c>
      <c r="C3" s="5">
        <f>1746704+[1]เงินสะสม63!L2</f>
        <v>1782704</v>
      </c>
      <c r="D3" s="5">
        <f>2432868+[1]เงินสะสม63!M2</f>
        <v>2530368</v>
      </c>
      <c r="E3" s="5">
        <f>631052.07+[1]เงินสะสม63!N2</f>
        <v>713402.07</v>
      </c>
      <c r="F3" s="5">
        <f>570982.83+[1]เงินสะสม63!O2+[1]เงินสะสม63!Q2</f>
        <v>1205132.83</v>
      </c>
      <c r="G3" s="5">
        <f>SUM(C3:F3)</f>
        <v>6231606.9000000004</v>
      </c>
    </row>
    <row r="4" spans="1:7">
      <c r="A4" s="4"/>
      <c r="B4" s="4" t="s">
        <v>9</v>
      </c>
      <c r="C4" s="5">
        <v>209606.53</v>
      </c>
      <c r="D4" s="5">
        <v>56254.69</v>
      </c>
      <c r="E4" s="5">
        <v>9632.65</v>
      </c>
      <c r="F4" s="5">
        <v>7706.13</v>
      </c>
      <c r="G4" s="5">
        <f>SUM(C4:F4)</f>
        <v>283200</v>
      </c>
    </row>
    <row r="5" spans="1:7" ht="24" thickBot="1">
      <c r="A5" s="6"/>
      <c r="B5" s="7" t="s">
        <v>10</v>
      </c>
      <c r="C5" s="8">
        <f>SUM(C3:C4)</f>
        <v>1992310.53</v>
      </c>
      <c r="D5" s="8">
        <f t="shared" ref="D5:G5" si="0">SUM(D3:D4)</f>
        <v>2586622.69</v>
      </c>
      <c r="E5" s="8">
        <f t="shared" si="0"/>
        <v>723034.72</v>
      </c>
      <c r="F5" s="8">
        <f t="shared" si="0"/>
        <v>1212838.96</v>
      </c>
      <c r="G5" s="8">
        <f t="shared" si="0"/>
        <v>6514806.9000000004</v>
      </c>
    </row>
    <row r="6" spans="1:7" ht="24" thickTop="1"/>
    <row r="7" spans="1:7">
      <c r="A7" s="9" t="s">
        <v>11</v>
      </c>
      <c r="B7" s="9" t="s">
        <v>8</v>
      </c>
      <c r="C7" s="10">
        <f>'[1]ปันส่วน-จน.นศ.'!C68</f>
        <v>1533825.995180272</v>
      </c>
      <c r="D7" s="10">
        <f>'[1]ปันส่วน-จน.นศ.'!D68</f>
        <v>1344338.4970306121</v>
      </c>
      <c r="E7" s="10">
        <f>'[1]ปันส่วน-จน.นศ.'!E68</f>
        <v>300771.14256802725</v>
      </c>
      <c r="F7" s="10">
        <f>'[1]ปันส่วน-จน.นศ.'!F68</f>
        <v>840432.83522108849</v>
      </c>
      <c r="G7" s="10">
        <f>SUM(C7:F7)</f>
        <v>4019368.4699999997</v>
      </c>
    </row>
    <row r="8" spans="1:7">
      <c r="A8" s="9"/>
      <c r="B8" s="9" t="s">
        <v>9</v>
      </c>
      <c r="C8" s="10">
        <f>C4</f>
        <v>209606.53</v>
      </c>
      <c r="D8" s="10">
        <f t="shared" ref="D8:G8" si="1">D4</f>
        <v>56254.69</v>
      </c>
      <c r="E8" s="10">
        <f t="shared" si="1"/>
        <v>9632.65</v>
      </c>
      <c r="F8" s="10">
        <f t="shared" si="1"/>
        <v>7706.13</v>
      </c>
      <c r="G8" s="10">
        <f t="shared" si="1"/>
        <v>283200</v>
      </c>
    </row>
    <row r="9" spans="1:7" ht="24" thickBot="1">
      <c r="A9" s="11"/>
      <c r="B9" s="12" t="s">
        <v>12</v>
      </c>
      <c r="C9" s="13">
        <f>SUM(C7:C8)</f>
        <v>1743432.5251802721</v>
      </c>
      <c r="D9" s="13">
        <f t="shared" ref="D9:G9" si="2">SUM(D7:D8)</f>
        <v>1400593.187030612</v>
      </c>
      <c r="E9" s="13">
        <f t="shared" si="2"/>
        <v>310403.79256802727</v>
      </c>
      <c r="F9" s="13">
        <f t="shared" si="2"/>
        <v>848138.9652210885</v>
      </c>
      <c r="G9" s="13">
        <f t="shared" si="2"/>
        <v>4302568.47</v>
      </c>
    </row>
    <row r="10" spans="1:7" ht="24" thickTop="1"/>
    <row r="11" spans="1:7" ht="24" thickBot="1">
      <c r="A11" s="14"/>
      <c r="B11" s="14" t="s">
        <v>13</v>
      </c>
      <c r="C11" s="15">
        <f>C5-C9</f>
        <v>248878.00481972797</v>
      </c>
      <c r="D11" s="15">
        <f t="shared" ref="D11:F11" si="3">D5-D9</f>
        <v>1186029.5029693879</v>
      </c>
      <c r="E11" s="15">
        <f t="shared" si="3"/>
        <v>412630.9274319727</v>
      </c>
      <c r="F11" s="15">
        <f t="shared" si="3"/>
        <v>364699.99477891147</v>
      </c>
      <c r="G11" s="15">
        <f>SUM(C11:F11)</f>
        <v>2212238.4300000002</v>
      </c>
    </row>
    <row r="12" spans="1:7" ht="24" thickTop="1">
      <c r="A12" s="16"/>
      <c r="B12" s="16"/>
      <c r="C12" s="17"/>
      <c r="D12" s="17"/>
      <c r="E12" s="17"/>
      <c r="F12" s="17"/>
      <c r="G12" s="17"/>
    </row>
    <row r="13" spans="1:7"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</row>
    <row r="14" spans="1:7">
      <c r="B14" s="18" t="s">
        <v>14</v>
      </c>
      <c r="C14" s="19">
        <f>C5</f>
        <v>1992310.53</v>
      </c>
      <c r="D14" s="19">
        <f t="shared" ref="D14:G14" si="4">D5</f>
        <v>2586622.69</v>
      </c>
      <c r="E14" s="19">
        <f t="shared" si="4"/>
        <v>723034.72</v>
      </c>
      <c r="F14" s="19">
        <f>F5</f>
        <v>1212838.96</v>
      </c>
      <c r="G14" s="19">
        <f t="shared" si="4"/>
        <v>6514806.9000000004</v>
      </c>
    </row>
    <row r="15" spans="1:7">
      <c r="B15" s="18" t="s">
        <v>15</v>
      </c>
      <c r="C15" s="20">
        <f>C9</f>
        <v>1743432.5251802721</v>
      </c>
      <c r="D15" s="20">
        <f t="shared" ref="D15:G15" si="5">D9</f>
        <v>1400593.187030612</v>
      </c>
      <c r="E15" s="20">
        <f t="shared" si="5"/>
        <v>310403.79256802727</v>
      </c>
      <c r="F15" s="20">
        <f t="shared" si="5"/>
        <v>848138.9652210885</v>
      </c>
      <c r="G15" s="20">
        <f t="shared" si="5"/>
        <v>4302568.47</v>
      </c>
    </row>
    <row r="16" spans="1:7">
      <c r="B16" s="18" t="s">
        <v>16</v>
      </c>
      <c r="C16" s="19">
        <f>C15/C22</f>
        <v>3204.8392006990293</v>
      </c>
      <c r="D16" s="19">
        <f t="shared" ref="D16:F16" si="6">D15/D22</f>
        <v>9593.104020757617</v>
      </c>
      <c r="E16" s="19">
        <f t="shared" si="6"/>
        <v>12416.15170272109</v>
      </c>
      <c r="F16" s="19">
        <f t="shared" si="6"/>
        <v>42406.948261054422</v>
      </c>
      <c r="G16" s="18"/>
    </row>
    <row r="17" spans="2:7">
      <c r="B17" s="1" t="s">
        <v>17</v>
      </c>
      <c r="C17" s="21">
        <f>'[1]ปันส่วน-จน.นศ.'!V54+'[1]ปันส่วน-จน.นศ.'!V55+'[1]ปันส่วน-จน.นศ.'!V56+'[1]ปันส่วน-จน.นศ.'!V57+'[1]ปันส่วน-จน.นศ.'!V58+'[1]ปันส่วน-จน.นศ.'!V59+'[1]ปันส่วน-จน.นศ.'!V60+'[1]ปันส่วน-จน.นศ.'!V61</f>
        <v>461389.681632653</v>
      </c>
      <c r="D17" s="21">
        <f>'[1]ปันส่วน-จน.นศ.'!W54+'[1]ปันส่วน-จน.นศ.'!W55+'[1]ปันส่วน-จน.นศ.'!W56+'[1]ปันส่วน-จน.นศ.'!W57+'[1]ปันส่วน-จน.นศ.'!W58+'[1]ปันส่วน-จน.นศ.'!W59+'[1]ปันส่วน-จน.นศ.'!W60+'[1]ปันส่วน-จน.นศ.'!W61</f>
        <v>838916.6170068027</v>
      </c>
      <c r="E17" s="21">
        <f>'[1]ปันส่วน-จน.นศ.'!X54+'[1]ปันส่วน-จน.นศ.'!X55+'[1]ปันส่วน-จน.นศ.'!X56+'[1]ปันส่วน-จน.นศ.'!X57+'[1]ปันส่วน-จน.นศ.'!X58+'[1]ปันส่วน-จน.นศ.'!X59+'[1]ปันส่วน-จน.นศ.'!X60+'[1]ปันส่วน-จน.นศ.'!X61</f>
        <v>39986.658163265303</v>
      </c>
      <c r="F17" s="21">
        <f>'[1]ปันส่วน-จน.นศ.'!Y54+'[1]ปันส่วน-จน.นศ.'!Y55+'[1]ปันส่วน-จน.นศ.'!Y56+'[1]ปันส่วน-จน.นศ.'!Y57+'[1]ปันส่วน-จน.นศ.'!Y58+'[1]ปันส่วน-จน.นศ.'!Y59+'[1]ปันส่วน-จน.นศ.'!Y60+'[1]ปันส่วน-จน.นศ.'!Y61</f>
        <v>37845.993197278905</v>
      </c>
      <c r="G17" s="22">
        <f>SUM(C17:F17)</f>
        <v>1378138.95</v>
      </c>
    </row>
    <row r="18" spans="2:7">
      <c r="B18" s="1" t="s">
        <v>18</v>
      </c>
      <c r="C18" s="21">
        <f>'[1]ปันส่วน-จน.นศ.'!V13+'[1]ปันส่วน-จน.นศ.'!V15+'[1]ปันส่วน-จน.นศ.'!V16+'[1]ปันส่วน-จน.นศ.'!V19+'[1]ปันส่วน-จน.นศ.'!V25+'[1]ปันส่วน-จน.นศ.'!V29+'[1]ปันส่วน-จน.นศ.'!V30+'[1]ปันส่วน-จน.นศ.'!V32+'[1]ปันส่วน-จน.นศ.'!V33+'[1]ปันส่วน-จน.นศ.'!V35+'[1]ปันส่วน-จน.นศ.'!V39+'[1]ปันส่วน-จน.นศ.'!V40+'[1]ปันส่วน-จน.นศ.'!V41+'[1]ปันส่วน-จน.นศ.'!V43+'[1]ปันส่วน-จน.นศ.'!V45+'[1]ปันส่วน-จน.นศ.'!V47+'[1]ปันส่วน-จน.นศ.'!V49+'[1]ปันส่วน-จน.นศ.'!V51+'[1]ปันส่วน-จน.นศ.'!V52+C8+'[1]ปันส่วน-จน.นศ.'!V37</f>
        <v>928674.84354761906</v>
      </c>
      <c r="D18" s="21">
        <f>'[1]ปันส่วน-จน.นศ.'!W13+'[1]ปันส่วน-จน.นศ.'!W15+'[1]ปันส่วน-จน.นศ.'!W16+'[1]ปันส่วน-จน.นศ.'!W19+'[1]ปันส่วน-จน.นศ.'!W25+'[1]ปันส่วน-จน.นศ.'!W29+'[1]ปันส่วน-จน.นศ.'!W30+'[1]ปันส่วน-จน.นศ.'!W32+'[1]ปันส่วน-จน.นศ.'!W33+'[1]ปันส่วน-จน.นศ.'!W35+'[1]ปันส่วน-จน.นศ.'!W39+'[1]ปันส่วน-จน.นศ.'!W40+'[1]ปันส่วน-จน.นศ.'!W41+'[1]ปันส่วน-จน.นศ.'!W43+'[1]ปันส่วน-จน.นศ.'!W45+'[1]ปันส่วน-จน.นศ.'!W47+'[1]ปันส่วน-จน.นศ.'!W49+'[1]ปันส่วน-จน.นศ.'!W51+'[1]ปันส่วน-จน.นศ.'!W52+D8+'[1]ปันส่วน-จน.นศ.'!W37</f>
        <v>443232.5700238095</v>
      </c>
      <c r="E18" s="21">
        <f>'[1]ปันส่วน-จน.นศ.'!X13+'[1]ปันส่วน-จน.นศ.'!X15+'[1]ปันส่วน-จน.นศ.'!X16+'[1]ปันส่วน-จน.นศ.'!X19+'[1]ปันส่วน-จน.นศ.'!X25+'[1]ปันส่วน-จน.นศ.'!X29+'[1]ปันส่วน-จน.นศ.'!X30+'[1]ปันส่วน-จน.นศ.'!X32+'[1]ปันส่วน-จน.นศ.'!X33+'[1]ปันส่วน-จน.นศ.'!X35+'[1]ปันส่วน-จน.นศ.'!X39+'[1]ปันส่วน-จน.นศ.'!X40+'[1]ปันส่วน-จน.นศ.'!X41+'[1]ปันส่วน-จน.นศ.'!X43+'[1]ปันส่วน-จน.นศ.'!X45+'[1]ปันส่วน-จน.นศ.'!X47+'[1]ปันส่วน-จน.นศ.'!X49+'[1]ปันส่วน-จน.นศ.'!X51+'[1]ปันส่วน-จน.นศ.'!X52+E8+'[1]ปันส่วน-จน.นศ.'!X37</f>
        <v>249675.13440476192</v>
      </c>
      <c r="F18" s="21">
        <f>'[1]ปันส่วน-จน.นศ.'!Y13+'[1]ปันส่วน-จน.นศ.'!Y15+'[1]ปันส่วน-จน.นศ.'!Y16+'[1]ปันส่วน-จน.นศ.'!Y19+'[1]ปันส่วน-จน.นศ.'!Y25+'[1]ปันส่วน-จน.นศ.'!Y29+'[1]ปันส่วน-จน.นศ.'!Y30+'[1]ปันส่วน-จน.นศ.'!Y32+'[1]ปันส่วน-จน.นศ.'!Y33+'[1]ปันส่วน-จน.นศ.'!Y35+'[1]ปันส่วน-จน.นศ.'!Y39+'[1]ปันส่วน-จน.นศ.'!Y40+'[1]ปันส่วน-จน.นศ.'!Y41+'[1]ปันส่วน-จน.นศ.'!Y43+'[1]ปันส่วน-จน.นศ.'!Y45+'[1]ปันส่วน-จน.นศ.'!Y47+'[1]ปันส่วน-จน.นศ.'!Y49+'[1]ปันส่วน-จน.นศ.'!Y51+'[1]ปันส่วน-จน.นศ.'!Y52+F8+'[1]ปันส่วน-จน.นศ.'!Y37</f>
        <v>789410.97202380968</v>
      </c>
      <c r="G18" s="22">
        <f t="shared" ref="G18:G19" si="7">SUM(C18:F18)</f>
        <v>2410993.52</v>
      </c>
    </row>
    <row r="19" spans="2:7">
      <c r="B19" s="1" t="s">
        <v>19</v>
      </c>
      <c r="C19" s="21">
        <f>'[1]ปันส่วน-จน.นศ.'!V20+'[1]ปันส่วน-จน.นศ.'!V21+'[1]ปันส่วน-จน.นศ.'!V22+'[1]ปันส่วน-จน.นศ.'!V26+'[1]ปันส่วน-จน.นศ.'!V28+'[1]ปันส่วน-จน.นศ.'!V34</f>
        <v>353368</v>
      </c>
      <c r="D19" s="21">
        <f>'[1]ปันส่วน-จน.นศ.'!W20+'[1]ปันส่วน-จน.นศ.'!W21+'[1]ปันส่วน-จน.นศ.'!W22+'[1]ปันส่วน-จน.นศ.'!W26+'[1]ปันส่วน-จน.นศ.'!W28+'[1]ปันส่วน-จน.นศ.'!W34</f>
        <v>118444</v>
      </c>
      <c r="E19" s="21">
        <f>'[1]ปันส่วน-จน.นศ.'!X20+'[1]ปันส่วน-จน.นศ.'!X21+'[1]ปันส่วน-จน.นศ.'!X22+'[1]ปันส่วน-จน.นศ.'!X26+'[1]ปันส่วน-จน.นศ.'!X28+'[1]ปันส่วน-จน.นศ.'!X34</f>
        <v>20741.999999999996</v>
      </c>
      <c r="F19" s="21">
        <f>'[1]ปันส่วน-จน.นศ.'!Y20+'[1]ปันส่วน-จน.นศ.'!Y21+'[1]ปันส่วน-จน.นศ.'!Y22+'[1]ปันส่วน-จน.นศ.'!Y26+'[1]ปันส่วน-จน.นศ.'!Y28+'[1]ปันส่วน-จน.นศ.'!Y34</f>
        <v>20882</v>
      </c>
      <c r="G19" s="22">
        <f t="shared" si="7"/>
        <v>513436</v>
      </c>
    </row>
    <row r="20" spans="2:7">
      <c r="B20" s="23" t="s">
        <v>20</v>
      </c>
      <c r="C20" s="22">
        <f>SUM(C17:C19)</f>
        <v>1743432.5251802721</v>
      </c>
      <c r="D20" s="22">
        <f t="shared" ref="D20:G20" si="8">SUM(D17:D19)</f>
        <v>1400593.1870306123</v>
      </c>
      <c r="E20" s="22">
        <f t="shared" si="8"/>
        <v>310403.79256802722</v>
      </c>
      <c r="F20" s="22">
        <f t="shared" si="8"/>
        <v>848138.96522108861</v>
      </c>
      <c r="G20" s="22">
        <f t="shared" si="8"/>
        <v>4302568.47</v>
      </c>
    </row>
    <row r="22" spans="2:7" ht="24">
      <c r="B22" s="24" t="s">
        <v>21</v>
      </c>
      <c r="C22" s="25">
        <f>410+134</f>
        <v>544</v>
      </c>
      <c r="D22" s="25">
        <v>146</v>
      </c>
      <c r="E22" s="25">
        <v>25</v>
      </c>
      <c r="F22" s="25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 2563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TDSFAN</cp:lastModifiedBy>
  <dcterms:created xsi:type="dcterms:W3CDTF">2021-04-16T03:07:30Z</dcterms:created>
  <dcterms:modified xsi:type="dcterms:W3CDTF">2022-05-20T02:40:51Z</dcterms:modified>
</cp:coreProperties>
</file>