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-Finance\บัญชีปี 64\"/>
    </mc:Choice>
  </mc:AlternateContent>
  <bookViews>
    <workbookView xWindow="0" yWindow="0" windowWidth="24000" windowHeight="9300"/>
  </bookViews>
  <sheets>
    <sheet name="ข้อมูล 2564" sheetId="2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F18" i="2"/>
  <c r="E18" i="2"/>
  <c r="D18" i="2"/>
  <c r="C18" i="2"/>
  <c r="F17" i="2"/>
  <c r="E17" i="2"/>
  <c r="D17" i="2"/>
  <c r="C17" i="2"/>
  <c r="F16" i="2"/>
  <c r="E16" i="2"/>
  <c r="D16" i="2"/>
  <c r="C16" i="2"/>
  <c r="F6" i="2" l="1"/>
  <c r="E6" i="2"/>
  <c r="D6" i="2"/>
  <c r="C6" i="2"/>
  <c r="F3" i="2" l="1"/>
  <c r="E3" i="2"/>
  <c r="D3" i="2" l="1"/>
  <c r="G3" i="2" s="1"/>
  <c r="G18" i="2" l="1"/>
  <c r="C19" i="2"/>
  <c r="G16" i="2"/>
  <c r="F19" i="2"/>
  <c r="E19" i="2"/>
  <c r="D7" i="2"/>
  <c r="D14" i="2" s="1"/>
  <c r="D15" i="2" s="1"/>
  <c r="C7" i="2"/>
  <c r="C14" i="2" s="1"/>
  <c r="C15" i="2" s="1"/>
  <c r="D4" i="2"/>
  <c r="D13" i="2" s="1"/>
  <c r="C4" i="2"/>
  <c r="C13" i="2" s="1"/>
  <c r="F4" i="2"/>
  <c r="E4" i="2"/>
  <c r="G4" i="2"/>
  <c r="G13" i="2" s="1"/>
  <c r="G17" i="2" l="1"/>
  <c r="G19" i="2" s="1"/>
  <c r="F7" i="2"/>
  <c r="F14" i="2" s="1"/>
  <c r="F15" i="2" s="1"/>
  <c r="E13" i="2"/>
  <c r="F13" i="2"/>
  <c r="C9" i="2"/>
  <c r="G6" i="2"/>
  <c r="G7" i="2" s="1"/>
  <c r="G14" i="2" s="1"/>
  <c r="E7" i="2"/>
  <c r="E14" i="2" s="1"/>
  <c r="E15" i="2" s="1"/>
  <c r="D9" i="2"/>
  <c r="F9" i="2" l="1"/>
  <c r="D19" i="2"/>
  <c r="E9" i="2"/>
  <c r="G9" i="2" l="1"/>
</calcChain>
</file>

<file path=xl/sharedStrings.xml><?xml version="1.0" encoding="utf-8"?>
<sst xmlns="http://schemas.openxmlformats.org/spreadsheetml/2006/main" count="27" uniqueCount="21">
  <si>
    <t>แหล่งเงิน/หลักสูตร</t>
  </si>
  <si>
    <t>รวมทั้งคณะ</t>
  </si>
  <si>
    <t>รายรับ</t>
  </si>
  <si>
    <t>เงินรายได้</t>
  </si>
  <si>
    <t>รวมรายรับ</t>
  </si>
  <si>
    <t>รายจ่าย</t>
  </si>
  <si>
    <t>รวมรายจ่าย</t>
  </si>
  <si>
    <t>คงเหลือ</t>
  </si>
  <si>
    <t>รายรับของหลักสูตร</t>
  </si>
  <si>
    <t>รายจ่ายของหลักสูตร</t>
  </si>
  <si>
    <t xml:space="preserve">   ค่าใช้จ่ายเพื่อพัฒนานักศึกษา</t>
  </si>
  <si>
    <t xml:space="preserve">   ค่าใช้จ่ายในการจัดการเรียนการสอน</t>
  </si>
  <si>
    <t xml:space="preserve">   ค่าใช้จ่ายในการพัฒนาอาจารย์/บุคลากร</t>
  </si>
  <si>
    <t xml:space="preserve">  รวมรายจ่ายของหลักสูตร</t>
  </si>
  <si>
    <t>จำนวนนักศึกษา</t>
  </si>
  <si>
    <t>รายรับ รายจ่ายของหลักสูตร ประจำปีงบประมาณ 2564</t>
  </si>
  <si>
    <t>ต้นทุนผลผลิต</t>
  </si>
  <si>
    <t>ปริญญาโท</t>
  </si>
  <si>
    <t>ปริญญาเอก</t>
  </si>
  <si>
    <t>ปริญญาตรี 
พัฒนาการท่องเที่ยว</t>
  </si>
  <si>
    <t>ปริญญาตรี
การจัดการธุรกิจฯ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</si>
</sst>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b/>
      <sz val="16"/>
      <color rgb="FF00206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00CC"/>
      <name val="TH SarabunPSK"/>
      <family val="2"/>
    </font>
    <font>
      <b/>
      <sz val="16"/>
      <color rgb="FF0000CC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9900"/>
      <name val="TH SarabunPSK"/>
      <family val="2"/>
    </font>
    <font>
      <b/>
      <sz val="16"/>
      <color theme="4" tint="-0.49998474074526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165" fontId="2" fillId="0" borderId="2" xfId="1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0" borderId="0" xfId="0" applyFont="1"/>
    <xf numFmtId="164" fontId="6" fillId="0" borderId="0" xfId="1" applyFont="1"/>
    <xf numFmtId="0" fontId="6" fillId="0" borderId="1" xfId="0" applyFont="1" applyBorder="1"/>
    <xf numFmtId="0" fontId="7" fillId="0" borderId="1" xfId="0" applyFont="1" applyBorder="1"/>
    <xf numFmtId="164" fontId="7" fillId="0" borderId="1" xfId="0" applyNumberFormat="1" applyFont="1" applyBorder="1"/>
    <xf numFmtId="0" fontId="8" fillId="0" borderId="0" xfId="0" applyFont="1"/>
    <xf numFmtId="164" fontId="8" fillId="0" borderId="0" xfId="0" applyNumberFormat="1" applyFont="1"/>
    <xf numFmtId="0" fontId="8" fillId="0" borderId="1" xfId="0" applyFont="1" applyBorder="1"/>
    <xf numFmtId="0" fontId="9" fillId="0" borderId="1" xfId="0" applyFont="1" applyBorder="1"/>
    <xf numFmtId="164" fontId="9" fillId="0" borderId="1" xfId="0" applyNumberFormat="1" applyFont="1" applyBorder="1"/>
    <xf numFmtId="0" fontId="10" fillId="0" borderId="1" xfId="0" applyFont="1" applyBorder="1"/>
    <xf numFmtId="164" fontId="10" fillId="0" borderId="1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9" fillId="0" borderId="0" xfId="0" applyNumberFormat="1" applyFont="1"/>
    <xf numFmtId="0" fontId="11" fillId="3" borderId="0" xfId="0" applyFont="1" applyFill="1"/>
    <xf numFmtId="164" fontId="11" fillId="3" borderId="0" xfId="0" applyNumberFormat="1" applyFont="1" applyFill="1"/>
    <xf numFmtId="164" fontId="8" fillId="0" borderId="0" xfId="1" applyFont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5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64%20Report.&#3585;&#3629;&#3591;&#3588;&#3621;&#3633;&#3591;/&#3626;&#3619;&#3640;&#3611;&#3619;&#3634;&#3618;&#3591;&#3634;&#3609;&#3611;&#3637;64/TDS-&#3626;&#3619;&#3640;&#3611;&#3619;&#3633;&#3610;&#3592;&#3619;&#3636;&#3591;%20&#3607;&#3607;.-&#3605;&#3619;&#3623;&#3592;&#3626;&#3629;&#3610;&#3618;&#3629;&#3604;&#3588;&#3621;&#3633;&#3591;%20&#3588;&#3619;&#3633;&#3657;&#3591;&#3607;&#3637;&#3656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64.&#3619;&#3634;&#3618;&#3591;&#3634;&#3609;&#3648;&#3591;&#3636;&#3609;&#3619;&#3634;&#3618;&#3652;&#3604;&#3657;&#3611;&#3637;%202564%20-%2020.09.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ยอดคงเหลือ64-จากคลัง"/>
      <sheetName val="ต.ค.63"/>
      <sheetName val="พ.ย.63"/>
      <sheetName val="ธ.ค.63"/>
      <sheetName val="ม.ค.64"/>
      <sheetName val="ก.พ.64"/>
      <sheetName val="มี.ค.64"/>
      <sheetName val="เม.ย.64"/>
      <sheetName val="พ.ค.64"/>
      <sheetName val="มิ.ย.64"/>
      <sheetName val="ก.ค.64"/>
      <sheetName val="ส.ค.64"/>
      <sheetName val="ก.ย.64"/>
      <sheetName val="Total-Free"/>
      <sheetName val="Total-รด.ผป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H13">
            <v>2518974</v>
          </cell>
          <cell r="I13">
            <v>1408722</v>
          </cell>
          <cell r="J13">
            <v>461817.41000000003</v>
          </cell>
          <cell r="K13">
            <v>612449.47500000009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หัสงปม."/>
      <sheetName val="แผน-ผล64"/>
      <sheetName val="ใบเบิก"/>
      <sheetName val="ป.ตรี"/>
      <sheetName val="ป.ตรีToBiz"/>
      <sheetName val="ป.โท"/>
      <sheetName val="ป.เอก"/>
      <sheetName val="สำนักงาน"/>
      <sheetName val="ถ่ายเอกสาร"/>
      <sheetName val="กราฟหลักสูตร"/>
      <sheetName val="รวม"/>
      <sheetName val="ปันส่วน-จน.นศ."/>
      <sheetName val="รวม2-เสนอ กก"/>
      <sheetName val="ข้อมูลเทียบ3ปี"/>
      <sheetName val="เงินพัฒนา64"/>
      <sheetName val="เงินอุดหนุน"/>
      <sheetName val="เงินสะสม63"/>
      <sheetName val="เงินรับฝาก"/>
      <sheetName val="คชจ.เดินทางฝึกอบรม"/>
      <sheetName val="Sheet2"/>
      <sheetName val="รายงานประจำปี"/>
      <sheetName val="Sheet3"/>
      <sheetName val="ป.ตรี-จี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8">
          <cell r="C68">
            <v>902630.45880057802</v>
          </cell>
          <cell r="D68">
            <v>1070264.7141473987</v>
          </cell>
          <cell r="E68">
            <v>253053.59852601157</v>
          </cell>
          <cell r="F68">
            <v>589249.59852601157</v>
          </cell>
        </row>
        <row r="69">
          <cell r="V69">
            <v>157938.93063583816</v>
          </cell>
          <cell r="W69">
            <v>639638.31213872833</v>
          </cell>
          <cell r="X69">
            <v>86026.87861271677</v>
          </cell>
          <cell r="Y69">
            <v>5126.8786127167632</v>
          </cell>
        </row>
        <row r="70">
          <cell r="V70">
            <v>715283.10041907511</v>
          </cell>
          <cell r="W70">
            <v>422981.32686416182</v>
          </cell>
          <cell r="X70">
            <v>166245.4713583815</v>
          </cell>
          <cell r="Y70">
            <v>583341.47135838156</v>
          </cell>
        </row>
        <row r="71">
          <cell r="V71">
            <v>29408.427745664736</v>
          </cell>
          <cell r="W71">
            <v>7645.0751445086698</v>
          </cell>
          <cell r="X71">
            <v>781.2485549132947</v>
          </cell>
          <cell r="Y71">
            <v>781.2485549132947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1"/>
  <sheetViews>
    <sheetView tabSelected="1" workbookViewId="0">
      <selection activeCell="K5" sqref="K5"/>
    </sheetView>
  </sheetViews>
  <sheetFormatPr defaultColWidth="8.7109375" defaultRowHeight="24"/>
  <cols>
    <col min="1" max="1" width="8.7109375" style="3"/>
    <col min="2" max="2" width="35" style="3" customWidth="1"/>
    <col min="3" max="7" width="17" style="3" customWidth="1"/>
    <col min="8" max="16384" width="8.7109375" style="3"/>
  </cols>
  <sheetData>
    <row r="1" spans="1:7">
      <c r="A1" s="2" t="s">
        <v>15</v>
      </c>
    </row>
    <row r="2" spans="1:7" ht="72">
      <c r="A2" s="4"/>
      <c r="B2" s="4" t="s">
        <v>0</v>
      </c>
      <c r="C2" s="5" t="s">
        <v>19</v>
      </c>
      <c r="D2" s="5" t="s">
        <v>20</v>
      </c>
      <c r="E2" s="6" t="s">
        <v>17</v>
      </c>
      <c r="F2" s="6" t="s">
        <v>18</v>
      </c>
      <c r="G2" s="6" t="s">
        <v>1</v>
      </c>
    </row>
    <row r="3" spans="1:7">
      <c r="A3" s="7" t="s">
        <v>2</v>
      </c>
      <c r="B3" s="7" t="s">
        <v>3</v>
      </c>
      <c r="C3" s="8">
        <f>'[1]Total-Free'!$I$13+109000</f>
        <v>1517722</v>
      </c>
      <c r="D3" s="8">
        <f>'[1]Total-Free'!$H$13</f>
        <v>2518974</v>
      </c>
      <c r="E3" s="8">
        <f>'[1]Total-Free'!$J$13</f>
        <v>461817.41000000003</v>
      </c>
      <c r="F3" s="8">
        <f>'[1]Total-Free'!$K$13</f>
        <v>612449.47500000009</v>
      </c>
      <c r="G3" s="8">
        <f>SUM(C3:F3)</f>
        <v>5110962.8849999998</v>
      </c>
    </row>
    <row r="4" spans="1:7" ht="24.75" thickBot="1">
      <c r="A4" s="9"/>
      <c r="B4" s="10" t="s">
        <v>4</v>
      </c>
      <c r="C4" s="11">
        <f>SUM(C3:C3)</f>
        <v>1517722</v>
      </c>
      <c r="D4" s="11">
        <f>SUM(D3:D3)</f>
        <v>2518974</v>
      </c>
      <c r="E4" s="11">
        <f>SUM(E3:E3)</f>
        <v>461817.41000000003</v>
      </c>
      <c r="F4" s="11">
        <f>SUM(F3:F3)</f>
        <v>612449.47500000009</v>
      </c>
      <c r="G4" s="11">
        <f>SUM(G3:G3)</f>
        <v>5110962.8849999998</v>
      </c>
    </row>
    <row r="5" spans="1:7" ht="24.75" thickTop="1"/>
    <row r="6" spans="1:7">
      <c r="A6" s="12" t="s">
        <v>5</v>
      </c>
      <c r="B6" s="12" t="s">
        <v>3</v>
      </c>
      <c r="C6" s="13">
        <f>'[2]ปันส่วน-จน.นศ.'!$C$68</f>
        <v>902630.45880057802</v>
      </c>
      <c r="D6" s="13">
        <f>'[2]ปันส่วน-จน.นศ.'!$D$68</f>
        <v>1070264.7141473987</v>
      </c>
      <c r="E6" s="13">
        <f>'[2]ปันส่วน-จน.นศ.'!$E$68</f>
        <v>253053.59852601157</v>
      </c>
      <c r="F6" s="13">
        <f>'[2]ปันส่วน-จน.นศ.'!$F$68</f>
        <v>589249.59852601157</v>
      </c>
      <c r="G6" s="13">
        <f>SUM(C6:F6)</f>
        <v>2815198.37</v>
      </c>
    </row>
    <row r="7" spans="1:7" ht="24.75" thickBot="1">
      <c r="A7" s="14"/>
      <c r="B7" s="15" t="s">
        <v>6</v>
      </c>
      <c r="C7" s="16">
        <f>SUM(C6:C6)</f>
        <v>902630.45880057802</v>
      </c>
      <c r="D7" s="16">
        <f>SUM(D6:D6)</f>
        <v>1070264.7141473987</v>
      </c>
      <c r="E7" s="16">
        <f>SUM(E6:E6)</f>
        <v>253053.59852601157</v>
      </c>
      <c r="F7" s="16">
        <f>SUM(F6:F6)</f>
        <v>589249.59852601157</v>
      </c>
      <c r="G7" s="16">
        <f>SUM(G6:G6)</f>
        <v>2815198.37</v>
      </c>
    </row>
    <row r="8" spans="1:7" ht="24.75" thickTop="1"/>
    <row r="9" spans="1:7" ht="24.75" thickBot="1">
      <c r="A9" s="17"/>
      <c r="B9" s="17" t="s">
        <v>7</v>
      </c>
      <c r="C9" s="18">
        <f>C4-C7</f>
        <v>615091.54119942198</v>
      </c>
      <c r="D9" s="18">
        <f>D4-D7</f>
        <v>1448709.2858526013</v>
      </c>
      <c r="E9" s="18">
        <f>E4-E7</f>
        <v>208763.81147398846</v>
      </c>
      <c r="F9" s="18">
        <f>F4-F7</f>
        <v>23199.876473988523</v>
      </c>
      <c r="G9" s="18">
        <f>SUM(C9:F9)</f>
        <v>2295764.5150000001</v>
      </c>
    </row>
    <row r="10" spans="1:7" ht="24.75" thickTop="1">
      <c r="A10" s="19"/>
      <c r="B10" s="19"/>
      <c r="C10" s="20"/>
      <c r="D10" s="20"/>
      <c r="E10" s="20"/>
      <c r="F10" s="20"/>
      <c r="G10" s="20"/>
    </row>
    <row r="11" spans="1:7">
      <c r="A11" s="19"/>
      <c r="B11" s="19"/>
      <c r="C11" s="20"/>
      <c r="D11" s="20"/>
      <c r="E11" s="20"/>
      <c r="F11" s="20"/>
      <c r="G11" s="20"/>
    </row>
    <row r="12" spans="1:7" ht="72">
      <c r="B12" s="21"/>
      <c r="C12" s="5" t="s">
        <v>19</v>
      </c>
      <c r="D12" s="5" t="s">
        <v>20</v>
      </c>
      <c r="E12" s="6" t="s">
        <v>17</v>
      </c>
      <c r="F12" s="6" t="s">
        <v>18</v>
      </c>
      <c r="G12" s="6" t="s">
        <v>1</v>
      </c>
    </row>
    <row r="13" spans="1:7" ht="30.75" customHeight="1">
      <c r="B13" s="22" t="s">
        <v>8</v>
      </c>
      <c r="C13" s="23">
        <f>C4</f>
        <v>1517722</v>
      </c>
      <c r="D13" s="23">
        <f>D4</f>
        <v>2518974</v>
      </c>
      <c r="E13" s="23">
        <f>E4</f>
        <v>461817.41000000003</v>
      </c>
      <c r="F13" s="23">
        <f>F4</f>
        <v>612449.47500000009</v>
      </c>
      <c r="G13" s="23">
        <f>G4</f>
        <v>5110962.8849999998</v>
      </c>
    </row>
    <row r="14" spans="1:7" ht="30.75" customHeight="1">
      <c r="B14" s="22" t="s">
        <v>9</v>
      </c>
      <c r="C14" s="24">
        <f>C7</f>
        <v>902630.45880057802</v>
      </c>
      <c r="D14" s="24">
        <f t="shared" ref="D14:G14" si="0">D7</f>
        <v>1070264.7141473987</v>
      </c>
      <c r="E14" s="24">
        <f t="shared" si="0"/>
        <v>253053.59852601157</v>
      </c>
      <c r="F14" s="24">
        <f t="shared" si="0"/>
        <v>589249.59852601157</v>
      </c>
      <c r="G14" s="24">
        <f t="shared" si="0"/>
        <v>2815198.37</v>
      </c>
    </row>
    <row r="15" spans="1:7" ht="30.75" customHeight="1">
      <c r="B15" s="25" t="s">
        <v>16</v>
      </c>
      <c r="C15" s="26">
        <f>C14/C21</f>
        <v>1712.7712690713056</v>
      </c>
      <c r="D15" s="26">
        <f t="shared" ref="D15:F15" si="1">D14/D21</f>
        <v>7812.1511981561953</v>
      </c>
      <c r="E15" s="26">
        <f t="shared" si="1"/>
        <v>18075.257037572253</v>
      </c>
      <c r="F15" s="26">
        <f t="shared" si="1"/>
        <v>42089.257037572257</v>
      </c>
      <c r="G15" s="25"/>
    </row>
    <row r="16" spans="1:7">
      <c r="B16" s="12" t="s">
        <v>10</v>
      </c>
      <c r="C16" s="27">
        <f>'[2]ปันส่วน-จน.นศ.'!$V$69</f>
        <v>157938.93063583816</v>
      </c>
      <c r="D16" s="27">
        <f>'[2]ปันส่วน-จน.นศ.'!$W$69</f>
        <v>639638.31213872833</v>
      </c>
      <c r="E16" s="27">
        <f>'[2]ปันส่วน-จน.นศ.'!$X$69</f>
        <v>86026.87861271677</v>
      </c>
      <c r="F16" s="27">
        <f>'[2]ปันส่วน-จน.นศ.'!$Y$69</f>
        <v>5126.8786127167632</v>
      </c>
      <c r="G16" s="24">
        <f>SUM(C16:F16)</f>
        <v>888731.00000000012</v>
      </c>
    </row>
    <row r="17" spans="2:7">
      <c r="B17" s="12" t="s">
        <v>11</v>
      </c>
      <c r="C17" s="27">
        <f>'[2]ปันส่วน-จน.นศ.'!$V$70</f>
        <v>715283.10041907511</v>
      </c>
      <c r="D17" s="27">
        <f>'[2]ปันส่วน-จน.นศ.'!$W$70</f>
        <v>422981.32686416182</v>
      </c>
      <c r="E17" s="27">
        <f>'[2]ปันส่วน-จน.นศ.'!$X$70</f>
        <v>166245.4713583815</v>
      </c>
      <c r="F17" s="27">
        <f>'[2]ปันส่วน-จน.นศ.'!$Y$70</f>
        <v>583341.47135838156</v>
      </c>
      <c r="G17" s="24">
        <f t="shared" ref="G17:G18" si="2">SUM(C17:F17)</f>
        <v>1887851.37</v>
      </c>
    </row>
    <row r="18" spans="2:7">
      <c r="B18" s="12" t="s">
        <v>12</v>
      </c>
      <c r="C18" s="27">
        <f>'[2]ปันส่วน-จน.นศ.'!$V$71</f>
        <v>29408.427745664736</v>
      </c>
      <c r="D18" s="27">
        <f>'[2]ปันส่วน-จน.นศ.'!$W$71</f>
        <v>7645.0751445086698</v>
      </c>
      <c r="E18" s="27">
        <f>'[2]ปันส่วน-จน.นศ.'!$X$71</f>
        <v>781.2485549132947</v>
      </c>
      <c r="F18" s="27">
        <f>'[2]ปันส่วน-จน.นศ.'!$Y$71</f>
        <v>781.2485549132947</v>
      </c>
      <c r="G18" s="24">
        <f t="shared" si="2"/>
        <v>38616</v>
      </c>
    </row>
    <row r="19" spans="2:7" ht="30.75" customHeight="1" thickBot="1">
      <c r="B19" s="28" t="s">
        <v>13</v>
      </c>
      <c r="C19" s="29">
        <f>SUM(C16:C18)</f>
        <v>902630.45880057802</v>
      </c>
      <c r="D19" s="29">
        <f t="shared" ref="D19:G19" si="3">SUM(D16:D18)</f>
        <v>1070264.7141473987</v>
      </c>
      <c r="E19" s="29">
        <f t="shared" si="3"/>
        <v>253053.59852601157</v>
      </c>
      <c r="F19" s="29">
        <f t="shared" si="3"/>
        <v>589249.59852601169</v>
      </c>
      <c r="G19" s="16">
        <f t="shared" si="3"/>
        <v>2815198.37</v>
      </c>
    </row>
    <row r="20" spans="2:7" ht="24.75" thickTop="1"/>
    <row r="21" spans="2:7">
      <c r="B21" s="30" t="s">
        <v>14</v>
      </c>
      <c r="C21" s="1">
        <v>527</v>
      </c>
      <c r="D21" s="1">
        <v>137</v>
      </c>
      <c r="E21" s="1">
        <v>14</v>
      </c>
      <c r="F21" s="1">
        <v>14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 2564</vt:lpstr>
    </vt:vector>
  </TitlesOfParts>
  <Company>Maejo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TDSFAN</cp:lastModifiedBy>
  <dcterms:created xsi:type="dcterms:W3CDTF">2021-04-16T03:07:30Z</dcterms:created>
  <dcterms:modified xsi:type="dcterms:W3CDTF">2022-05-20T02:45:17Z</dcterms:modified>
</cp:coreProperties>
</file>