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FTE\2567\"/>
    </mc:Choice>
  </mc:AlternateContent>
  <bookViews>
    <workbookView xWindow="0" yWindow="0" windowWidth="24000" windowHeight="9510" activeTab="1"/>
  </bookViews>
  <sheets>
    <sheet name="แนวทางข้อตกลง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แนวทางข้อตกลง!$A$7</definedName>
  </definedNames>
  <calcPr calcId="162913"/>
</workbook>
</file>

<file path=xl/calcChain.xml><?xml version="1.0" encoding="utf-8"?>
<calcChain xmlns="http://schemas.openxmlformats.org/spreadsheetml/2006/main">
  <c r="K50" i="2" l="1"/>
  <c r="K29" i="2"/>
  <c r="H40" i="2"/>
  <c r="H25" i="2"/>
  <c r="H19" i="2"/>
  <c r="H24" i="2"/>
  <c r="H15" i="2"/>
  <c r="H35" i="2"/>
  <c r="H39" i="2"/>
  <c r="H47" i="2"/>
  <c r="E47" i="2"/>
  <c r="J47" i="2" s="1"/>
  <c r="M47" i="2" l="1"/>
  <c r="K47" i="2"/>
  <c r="E32" i="2"/>
  <c r="E22" i="2"/>
  <c r="E17" i="2"/>
  <c r="E21" i="2" s="1"/>
  <c r="E11" i="2"/>
  <c r="E36" i="2"/>
  <c r="H56" i="2" l="1"/>
  <c r="E56" i="2"/>
  <c r="J56" i="2" s="1"/>
  <c r="K56" i="2" s="1"/>
  <c r="M56" i="2" l="1"/>
  <c r="N4" i="2" l="1"/>
  <c r="H43" i="2" l="1"/>
  <c r="E43" i="2"/>
  <c r="J43" i="2" s="1"/>
  <c r="E39" i="2"/>
  <c r="E35" i="2"/>
  <c r="H26" i="2"/>
  <c r="E26" i="2"/>
  <c r="H21" i="2"/>
  <c r="E15" i="2"/>
  <c r="J15" i="2" l="1"/>
  <c r="K13" i="2" s="1"/>
  <c r="J21" i="2"/>
  <c r="J35" i="2"/>
  <c r="M35" i="2" s="1"/>
  <c r="J26" i="2"/>
  <c r="M26" i="2" s="1"/>
  <c r="J39" i="2"/>
  <c r="K39" i="2" s="1"/>
  <c r="M43" i="2"/>
  <c r="K43" i="2"/>
  <c r="K15" i="2" l="1"/>
  <c r="M15" i="2"/>
  <c r="K26" i="2"/>
  <c r="K35" i="2"/>
  <c r="K51" i="2" s="1"/>
  <c r="M21" i="2"/>
  <c r="K21" i="2"/>
  <c r="M39" i="2"/>
  <c r="K28" i="2" l="1"/>
</calcChain>
</file>

<file path=xl/comments1.xml><?xml version="1.0" encoding="utf-8"?>
<comments xmlns="http://schemas.openxmlformats.org/spreadsheetml/2006/main">
  <authors>
    <author>Nittaya</author>
    <author>P_MOLL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51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70" authorId="0" shapeId="0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71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79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1" authorId="1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<sst xmlns="http://schemas.openxmlformats.org/spreadsheetml/2006/main" count="190" uniqueCount="121">
  <si>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</si>
  <si>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</si>
  <si>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</si>
  <si>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</si>
  <si>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</si>
  <si>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</si>
  <si>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</si>
  <si>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</si>
  <si>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</si>
  <si>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</si>
  <si>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</si>
  <si>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ตัวอย่างการคิด FTE ของอาจารย์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</si>
  <si>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</si>
  <si>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</si>
  <si>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</si>
  <si>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</si>
  <si>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</si>
  <si>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</si>
  <si>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</si>
  <si>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</si>
  <si>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</si>
  <si>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</si>
  <si>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</si>
  <si>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</si>
  <si>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</si>
  <si>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</si>
  <si>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</si>
  <si>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</si>
  <si>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</si>
  <si>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</si>
  <si>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</si>
  <si>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</si>
  <si>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</si>
  <si>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</si>
  <si>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</si>
  <si>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</si>
  <si>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</si>
  <si>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</si>
  <si>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</si>
  <si>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</si>
  <si>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</si>
  <si>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</si>
  <si>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</si>
  <si>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</si>
  <si>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</si>
  <si>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</si>
  <si>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</si>
  <si>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</si>
  <si>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</si>
  <si>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</si>
  <si>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</si>
  <si>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</si>
  <si>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</si>
  <si>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</si>
  <si>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Tahoma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</si>
  <si>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</si>
  <si>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</si>
  <si>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</si>
  <si>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</si>
  <si>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</si>
  <si>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</si>
  <si>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</si>
  <si>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</si>
  <si>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</si>
  <si>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</si>
  <si>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</si>
  <si>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</si>
  <si>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</si>
  <si>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</si>
  <si>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</si>
  <si>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</si>
  <si>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</si>
  <si>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</si>
  <si>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</si>
  <si>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</si>
  <si>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</si>
  <si>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</si>
  <si>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</si>
  <si>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</si>
  <si>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</si>
  <si>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</si>
  <si>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</si>
  <si>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</si>
  <si>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</si>
  <si>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</si>
  <si>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</si>
  <si>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</si>
  <si>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</si>
  <si>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</si>
  <si>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</si>
  <si>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</si>
  <si>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</si>
  <si>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</si>
  <si>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</si>
  <si>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</si>
  <si>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อ.ดร.กวินรัตน์</t>
  </si>
  <si>
    <t xml:space="preserve">อ.ดร.ยุทธการ </t>
  </si>
  <si>
    <t xml:space="preserve">อ.ดร.กีรติ </t>
  </si>
  <si>
    <t xml:space="preserve">อ.ดร.มนสิชา </t>
  </si>
  <si>
    <t xml:space="preserve">อ.ดร.วุฒิพงษ์ </t>
  </si>
  <si>
    <t>อ.ดร.ปานแพร</t>
  </si>
  <si>
    <t>อาจารย์นอกคณะ (อาจารย์นอกหลักสูตร)</t>
  </si>
  <si>
    <t>อ.ว่าที่ร้อยเอก ดร.จิระชัย</t>
  </si>
  <si>
    <t>วิทยานิพนธ์ 2-63</t>
  </si>
  <si>
    <t>ระเบียบวิธีวิจัยในอุตสาหกรรมการท่องเที่ยว</t>
  </si>
  <si>
    <t>การพัฒนาการท่องเที่ยวอย่างยั่งยืนเชิงบูรณาการ</t>
  </si>
  <si>
    <t>การจัดการข้อมูลสำหรับการจัดการการบริการ</t>
  </si>
  <si>
    <t>อ.ดร.อัครพงศ์</t>
  </si>
  <si>
    <t>เศรษฐศาสตร์การท่องเที่ยวและนโยบาย</t>
  </si>
  <si>
    <t>ภูมิศาสตร์เพื่อการพัฒนาการท่องเที่ยว</t>
  </si>
  <si>
    <t>สัมมนา 1</t>
  </si>
  <si>
    <t>วิทยานิพนธ์ 2-65</t>
  </si>
  <si>
    <t>พท 692</t>
  </si>
  <si>
    <t>นโยบาย การวางแผน และการประเมินผลการพัฒนาการท่องเที่ยว</t>
  </si>
  <si>
    <t>การจัดการแหล่งท่องเที่ยวขั้นสูง</t>
  </si>
  <si>
    <t>สัมมนา 2</t>
  </si>
  <si>
    <t>การประเมินผลโครงการด้านการท่องเที่ยว</t>
  </si>
  <si>
    <t>การจัดการทรัพยากรธรรมชาติและสิ่งแวดล้อมสำหรับการท่องเที่ยว</t>
  </si>
  <si>
    <t>การจัดการท่องเที่ยวอย่างรับผิดชอบเชิงบูรณาการ</t>
  </si>
  <si>
    <t>หลักสูตรปริญญาโท สาขาวิชาพัฒนาการท่องเที่ยว</t>
  </si>
  <si>
    <t>ตารางแสดงข้อมูลภาระงานอาจารย์ในหลักสูตรศิลปศาสตรมหาบัณฑิต สาขาวิชาพัฒนาการท่องเที่ยว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</si>
</sst>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ahoma"/>
      <family val="2"/>
      <scheme val="minor"/>
    </font>
    <font>
      <sz val="12"/>
      <color theme="1"/>
      <name val="Tahoma"/>
      <family val="2"/>
    </font>
    <font>
      <sz val="11"/>
      <color rgb="FFC00000"/>
      <name val="Tahoma"/>
      <family val="2"/>
      <scheme val="minor"/>
    </font>
    <font>
      <u/>
      <sz val="11"/>
      <color theme="1"/>
      <name val="Tahoma"/>
      <family val="2"/>
      <scheme val="minor"/>
    </font>
    <font>
      <b/>
      <sz val="11"/>
      <color rgb="FFC00000"/>
      <name val="Tahoma"/>
      <family val="2"/>
      <scheme val="minor"/>
    </font>
    <font>
      <sz val="11"/>
      <name val="Tahoma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8" fillId="6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12" fillId="0" borderId="12" xfId="0" applyFont="1" applyBorder="1" applyAlignment="1">
      <alignment horizontal="center"/>
    </xf>
    <xf numFmtId="0" fontId="0" fillId="0" borderId="0" xfId="0" applyFill="1" applyBorder="1"/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13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0"/>
  <sheetViews>
    <sheetView zoomScale="90" zoomScaleNormal="90" workbookViewId="0"/>
  </sheetViews>
  <sheetFormatPr defaultColWidth="9" defaultRowHeight="15" x14ac:dyDescent="0.2"/>
  <cols>
    <col min="1" max="4" width="9" style="30"/>
    <col min="5" max="5" width="15.125" style="30" customWidth="1"/>
    <col min="6" max="16384" width="9" style="30"/>
  </cols>
  <sheetData>
    <row r="1" spans="1:6" x14ac:dyDescent="0.2">
      <c r="A1" s="30" t="s">
        <v>80</v>
      </c>
    </row>
    <row r="2" spans="1:6" x14ac:dyDescent="0.2">
      <c r="A2" s="30" t="s">
        <v>79</v>
      </c>
    </row>
    <row r="3" spans="1:6" x14ac:dyDescent="0.2">
      <c r="A3" s="30" t="s">
        <v>62</v>
      </c>
    </row>
    <row r="4" spans="1:6" x14ac:dyDescent="0.2">
      <c r="A4" s="30" t="s">
        <v>63</v>
      </c>
    </row>
    <row r="5" spans="1:6" x14ac:dyDescent="0.2">
      <c r="A5" s="30" t="s">
        <v>64</v>
      </c>
    </row>
    <row r="6" spans="1:6" x14ac:dyDescent="0.2">
      <c r="A6" s="30" t="s">
        <v>65</v>
      </c>
    </row>
    <row r="7" spans="1:6" x14ac:dyDescent="0.2">
      <c r="C7" s="37" t="s">
        <v>0</v>
      </c>
      <c r="F7" s="30" t="s">
        <v>1</v>
      </c>
    </row>
    <row r="8" spans="1:6" x14ac:dyDescent="0.2">
      <c r="C8" s="37" t="s">
        <v>2</v>
      </c>
      <c r="F8" s="30" t="s">
        <v>1</v>
      </c>
    </row>
    <row r="9" spans="1:6" x14ac:dyDescent="0.2">
      <c r="C9" s="37" t="s">
        <v>3</v>
      </c>
      <c r="F9" s="30" t="s">
        <v>4</v>
      </c>
    </row>
    <row r="10" spans="1:6" x14ac:dyDescent="0.2">
      <c r="C10" s="37" t="s">
        <v>5</v>
      </c>
      <c r="F10" s="30" t="s">
        <v>1</v>
      </c>
    </row>
    <row r="11" spans="1:6" x14ac:dyDescent="0.2">
      <c r="C11" s="37" t="s">
        <v>60</v>
      </c>
    </row>
    <row r="12" spans="1:6" x14ac:dyDescent="0.2">
      <c r="C12" s="37" t="s">
        <v>61</v>
      </c>
    </row>
    <row r="13" spans="1:6" x14ac:dyDescent="0.2">
      <c r="C13" s="38" t="s">
        <v>6</v>
      </c>
    </row>
    <row r="14" spans="1:6" x14ac:dyDescent="0.2">
      <c r="C14" s="30" t="s">
        <v>7</v>
      </c>
    </row>
    <row r="15" spans="1:6" x14ac:dyDescent="0.2">
      <c r="A15" s="30" t="s">
        <v>66</v>
      </c>
    </row>
    <row r="16" spans="1:6" x14ac:dyDescent="0.2">
      <c r="A16" s="30" t="s">
        <v>8</v>
      </c>
    </row>
    <row r="17" spans="1:1" x14ac:dyDescent="0.2">
      <c r="A17" s="30" t="s">
        <v>9</v>
      </c>
    </row>
    <row r="18" spans="1:1" x14ac:dyDescent="0.2">
      <c r="A18" s="30" t="s">
        <v>10</v>
      </c>
    </row>
    <row r="19" spans="1:1" x14ac:dyDescent="0.2">
      <c r="A19" s="30" t="s">
        <v>67</v>
      </c>
    </row>
    <row r="20" spans="1:1" x14ac:dyDescent="0.2">
      <c r="A20" s="30" t="s"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O83"/>
  <sheetViews>
    <sheetView tabSelected="1" topLeftCell="A34" workbookViewId="0">
      <selection activeCell="K51" sqref="K51"/>
    </sheetView>
  </sheetViews>
  <sheetFormatPr defaultRowHeight="14.25" x14ac:dyDescent="0.2"/>
  <cols>
    <col min="1" max="1" width="18.375" customWidth="1"/>
    <col min="2" max="2" width="12" customWidth="1"/>
    <col min="3" max="3" width="17.375" customWidth="1"/>
    <col min="4" max="4" width="11.125" customWidth="1"/>
    <col min="5" max="5" width="10.375" customWidth="1"/>
    <col min="6" max="6" width="20.375" customWidth="1"/>
    <col min="7" max="7" width="11.375" customWidth="1"/>
    <col min="12" max="12" width="4.375" customWidth="1"/>
    <col min="13" max="13" width="12.125" customWidth="1"/>
    <col min="14" max="14" width="47.625" customWidth="1"/>
    <col min="15" max="15" width="9.125" style="25"/>
  </cols>
  <sheetData>
    <row r="1" spans="1:14" x14ac:dyDescent="0.2">
      <c r="A1" s="27" t="s">
        <v>11</v>
      </c>
      <c r="N1" s="44"/>
    </row>
    <row r="2" spans="1:14" x14ac:dyDescent="0.2">
      <c r="M2" t="s">
        <v>12</v>
      </c>
      <c r="N2" s="44">
        <v>1</v>
      </c>
    </row>
    <row r="3" spans="1:14" ht="24.75" x14ac:dyDescent="0.6">
      <c r="A3" s="28"/>
      <c r="B3" s="28"/>
      <c r="C3" s="29" t="s">
        <v>13</v>
      </c>
      <c r="F3" s="23" t="s">
        <v>14</v>
      </c>
      <c r="G3" s="23">
        <v>4</v>
      </c>
      <c r="H3" t="s">
        <v>15</v>
      </c>
      <c r="M3" t="s">
        <v>16</v>
      </c>
      <c r="N3" s="44">
        <v>2</v>
      </c>
    </row>
    <row r="4" spans="1:14" x14ac:dyDescent="0.2">
      <c r="C4" t="s">
        <v>17</v>
      </c>
      <c r="N4" s="44">
        <f>2/5</f>
        <v>0.4</v>
      </c>
    </row>
    <row r="6" spans="1:14" x14ac:dyDescent="0.2">
      <c r="F6" s="27" t="s">
        <v>119</v>
      </c>
      <c r="G6" s="27"/>
      <c r="H6" s="27"/>
    </row>
    <row r="7" spans="1:14" x14ac:dyDescent="0.2">
      <c r="A7" s="27" t="s">
        <v>18</v>
      </c>
    </row>
    <row r="8" spans="1:14" x14ac:dyDescent="0.2">
      <c r="A8" t="s">
        <v>19</v>
      </c>
    </row>
    <row r="9" spans="1:14" x14ac:dyDescent="0.2">
      <c r="A9" s="7"/>
      <c r="B9" s="7"/>
      <c r="C9" s="1" t="s">
        <v>21</v>
      </c>
      <c r="D9" s="2"/>
      <c r="E9" s="3"/>
      <c r="F9" s="2" t="s">
        <v>22</v>
      </c>
      <c r="G9" s="2"/>
      <c r="H9" s="3"/>
      <c r="I9" s="9"/>
      <c r="J9" s="10" t="s">
        <v>23</v>
      </c>
      <c r="K9" s="26" t="s">
        <v>20</v>
      </c>
      <c r="L9" s="10"/>
      <c r="M9" s="11" t="s">
        <v>24</v>
      </c>
    </row>
    <row r="10" spans="1:14" x14ac:dyDescent="0.2">
      <c r="A10" s="8" t="s">
        <v>25</v>
      </c>
      <c r="B10" s="8" t="s">
        <v>26</v>
      </c>
      <c r="C10" s="4" t="s">
        <v>27</v>
      </c>
      <c r="D10" s="5" t="s">
        <v>28</v>
      </c>
      <c r="E10" s="6" t="s">
        <v>29</v>
      </c>
      <c r="F10" s="4" t="s">
        <v>27</v>
      </c>
      <c r="G10" s="5" t="s">
        <v>28</v>
      </c>
      <c r="H10" s="6" t="s">
        <v>29</v>
      </c>
      <c r="I10" s="14"/>
      <c r="J10" s="15"/>
      <c r="K10" s="15"/>
      <c r="L10" s="15"/>
      <c r="M10" s="16"/>
    </row>
    <row r="11" spans="1:14" x14ac:dyDescent="0.2">
      <c r="A11" s="9" t="s">
        <v>95</v>
      </c>
      <c r="B11" s="20" t="s">
        <v>30</v>
      </c>
      <c r="C11" s="9" t="s">
        <v>104</v>
      </c>
      <c r="D11" s="10">
        <v>20601501</v>
      </c>
      <c r="E11" s="11">
        <f>1.5/5</f>
        <v>0.3</v>
      </c>
      <c r="F11" s="12" t="s">
        <v>111</v>
      </c>
      <c r="G11" s="54">
        <v>20601692</v>
      </c>
      <c r="H11" s="13">
        <v>1</v>
      </c>
      <c r="I11" s="9"/>
      <c r="J11" s="10"/>
      <c r="K11" s="10"/>
      <c r="L11" s="10"/>
      <c r="M11" s="11"/>
    </row>
    <row r="12" spans="1:14" x14ac:dyDescent="0.2">
      <c r="A12" s="12"/>
      <c r="B12" s="21"/>
      <c r="C12" s="12" t="s">
        <v>106</v>
      </c>
      <c r="D12" s="35">
        <v>20601511</v>
      </c>
      <c r="E12" s="13">
        <v>1.5</v>
      </c>
      <c r="F12" s="12" t="s">
        <v>103</v>
      </c>
      <c r="G12" s="56" t="s">
        <v>112</v>
      </c>
      <c r="H12" s="13">
        <v>1</v>
      </c>
      <c r="I12" s="12"/>
      <c r="M12" s="13"/>
    </row>
    <row r="13" spans="1:14" x14ac:dyDescent="0.2">
      <c r="A13" s="12"/>
      <c r="B13" s="21"/>
      <c r="C13" s="12" t="s">
        <v>111</v>
      </c>
      <c r="D13" s="54">
        <v>20601692</v>
      </c>
      <c r="E13" s="13">
        <v>1</v>
      </c>
      <c r="F13" s="50" t="s">
        <v>113</v>
      </c>
      <c r="G13">
        <v>20601528</v>
      </c>
      <c r="H13" s="13">
        <v>1.5</v>
      </c>
      <c r="I13" s="12"/>
      <c r="K13" s="36">
        <f>J15/G3</f>
        <v>1.7</v>
      </c>
      <c r="M13" s="13"/>
    </row>
    <row r="14" spans="1:14" x14ac:dyDescent="0.2">
      <c r="A14" s="12"/>
      <c r="B14" s="21"/>
      <c r="C14" s="12" t="s">
        <v>103</v>
      </c>
      <c r="D14" s="56" t="s">
        <v>112</v>
      </c>
      <c r="E14" s="13">
        <v>1</v>
      </c>
      <c r="F14" s="50" t="s">
        <v>116</v>
      </c>
      <c r="G14">
        <v>20601625</v>
      </c>
      <c r="H14" s="13">
        <v>1.5</v>
      </c>
      <c r="I14" s="12"/>
      <c r="K14" s="36"/>
      <c r="M14" s="13"/>
    </row>
    <row r="15" spans="1:14" x14ac:dyDescent="0.2">
      <c r="A15" s="14"/>
      <c r="B15" s="22"/>
      <c r="C15" s="14"/>
      <c r="D15" s="17" t="s">
        <v>31</v>
      </c>
      <c r="E15" s="18">
        <f>SUM(E11:E12)</f>
        <v>1.8</v>
      </c>
      <c r="F15" s="17"/>
      <c r="G15" s="17" t="s">
        <v>31</v>
      </c>
      <c r="H15" s="18">
        <f>SUM(H11:H14)</f>
        <v>5</v>
      </c>
      <c r="I15" s="14"/>
      <c r="J15" s="15">
        <f>SUM(E15,H15)</f>
        <v>6.8</v>
      </c>
      <c r="K15" s="15">
        <f>IF(J15&gt;$G$3,1,(J15/$G$3))</f>
        <v>1</v>
      </c>
      <c r="L15" s="15"/>
      <c r="M15" s="24" t="str">
        <f>IF(J15&gt;4,"Overloaded","OK")</f>
        <v>Overloaded</v>
      </c>
    </row>
    <row r="16" spans="1:14" x14ac:dyDescent="0.2">
      <c r="A16" s="9" t="s">
        <v>96</v>
      </c>
      <c r="B16" s="20" t="s">
        <v>30</v>
      </c>
      <c r="C16" s="9" t="s">
        <v>105</v>
      </c>
      <c r="D16" s="10">
        <v>20601502</v>
      </c>
      <c r="E16" s="11">
        <v>1.5</v>
      </c>
      <c r="F16" s="12" t="s">
        <v>103</v>
      </c>
      <c r="G16" s="56" t="s">
        <v>112</v>
      </c>
      <c r="H16" s="13">
        <v>1</v>
      </c>
      <c r="I16" s="9"/>
      <c r="J16" s="10"/>
      <c r="K16" s="10"/>
      <c r="L16" s="10"/>
      <c r="M16" s="11"/>
    </row>
    <row r="17" spans="1:13" x14ac:dyDescent="0.2">
      <c r="A17" s="12"/>
      <c r="B17" s="12"/>
      <c r="C17" s="12" t="s">
        <v>104</v>
      </c>
      <c r="D17" s="54">
        <v>20601501</v>
      </c>
      <c r="E17" s="13">
        <f>1.5/5</f>
        <v>0.3</v>
      </c>
      <c r="F17" s="12" t="s">
        <v>111</v>
      </c>
      <c r="G17" s="54">
        <v>20601692</v>
      </c>
      <c r="H17" s="13">
        <v>0.5</v>
      </c>
      <c r="I17" s="12"/>
      <c r="M17" s="13"/>
    </row>
    <row r="18" spans="1:13" x14ac:dyDescent="0.2">
      <c r="A18" s="12"/>
      <c r="B18" s="21"/>
      <c r="C18" s="55" t="s">
        <v>110</v>
      </c>
      <c r="D18">
        <v>20601591</v>
      </c>
      <c r="E18" s="13">
        <v>0.25</v>
      </c>
      <c r="F18" s="55" t="s">
        <v>115</v>
      </c>
      <c r="G18">
        <v>20601592</v>
      </c>
      <c r="H18" s="13">
        <v>0.25</v>
      </c>
      <c r="I18" s="12"/>
      <c r="M18" s="13"/>
    </row>
    <row r="19" spans="1:13" x14ac:dyDescent="0.2">
      <c r="A19" s="12"/>
      <c r="B19" s="21"/>
      <c r="C19" s="12" t="s">
        <v>103</v>
      </c>
      <c r="D19" s="56" t="s">
        <v>112</v>
      </c>
      <c r="E19" s="13">
        <v>2</v>
      </c>
      <c r="F19" s="50" t="s">
        <v>117</v>
      </c>
      <c r="G19">
        <v>20601652</v>
      </c>
      <c r="H19" s="13">
        <f>1.5/2</f>
        <v>0.75</v>
      </c>
      <c r="I19" s="12"/>
      <c r="M19" s="13"/>
    </row>
    <row r="20" spans="1:13" x14ac:dyDescent="0.2">
      <c r="A20" s="12"/>
      <c r="B20" s="21"/>
      <c r="C20" s="12" t="s">
        <v>111</v>
      </c>
      <c r="D20" s="54">
        <v>20601692</v>
      </c>
      <c r="E20" s="13">
        <v>0.5</v>
      </c>
      <c r="F20" s="50"/>
      <c r="H20" s="13"/>
      <c r="I20" s="12"/>
      <c r="M20" s="13"/>
    </row>
    <row r="21" spans="1:13" x14ac:dyDescent="0.2">
      <c r="A21" s="14"/>
      <c r="B21" s="22"/>
      <c r="C21" s="14"/>
      <c r="D21" s="17" t="s">
        <v>31</v>
      </c>
      <c r="E21" s="18">
        <f>SUM(E16:E20)</f>
        <v>4.55</v>
      </c>
      <c r="F21" s="19"/>
      <c r="G21" s="17" t="s">
        <v>31</v>
      </c>
      <c r="H21" s="18">
        <f>SUM(H16:H19)</f>
        <v>2.5</v>
      </c>
      <c r="I21" s="14"/>
      <c r="J21" s="15">
        <f>SUM(E21,H21)</f>
        <v>7.05</v>
      </c>
      <c r="K21" s="15">
        <f>IF(J21&gt;$G$3,1,(J21/$G$3))</f>
        <v>1</v>
      </c>
      <c r="L21" s="15"/>
      <c r="M21" s="24" t="str">
        <f>IF(J21&gt;4,"Overloaded","OK")</f>
        <v>Overloaded</v>
      </c>
    </row>
    <row r="22" spans="1:13" x14ac:dyDescent="0.2">
      <c r="A22" s="9" t="s">
        <v>97</v>
      </c>
      <c r="B22" s="20" t="s">
        <v>30</v>
      </c>
      <c r="C22" s="9" t="s">
        <v>104</v>
      </c>
      <c r="D22" s="10">
        <v>20601501</v>
      </c>
      <c r="E22" s="11">
        <f>1.5/5</f>
        <v>0.3</v>
      </c>
      <c r="F22" s="12" t="s">
        <v>103</v>
      </c>
      <c r="G22" s="56" t="s">
        <v>112</v>
      </c>
      <c r="H22" s="13">
        <v>2.5</v>
      </c>
      <c r="I22" s="9"/>
      <c r="J22" s="10"/>
      <c r="K22" s="10"/>
      <c r="L22" s="10"/>
      <c r="M22" s="11"/>
    </row>
    <row r="23" spans="1:13" x14ac:dyDescent="0.2">
      <c r="A23" s="12"/>
      <c r="B23" s="21"/>
      <c r="C23" s="12" t="s">
        <v>109</v>
      </c>
      <c r="D23">
        <v>20601532</v>
      </c>
      <c r="E23" s="13">
        <v>1.5</v>
      </c>
      <c r="F23" s="12" t="s">
        <v>111</v>
      </c>
      <c r="G23" s="54">
        <v>20601692</v>
      </c>
      <c r="H23" s="13">
        <v>2</v>
      </c>
      <c r="I23" s="12"/>
      <c r="M23" s="13"/>
    </row>
    <row r="24" spans="1:13" x14ac:dyDescent="0.2">
      <c r="A24" s="12"/>
      <c r="B24" s="12"/>
      <c r="C24" s="12" t="s">
        <v>103</v>
      </c>
      <c r="D24" s="56" t="s">
        <v>112</v>
      </c>
      <c r="E24" s="13">
        <v>2.5</v>
      </c>
      <c r="F24" s="50" t="s">
        <v>117</v>
      </c>
      <c r="G24">
        <v>20601652</v>
      </c>
      <c r="H24" s="13">
        <f>1.5/2</f>
        <v>0.75</v>
      </c>
      <c r="I24" s="12"/>
      <c r="M24" s="13"/>
    </row>
    <row r="25" spans="1:13" x14ac:dyDescent="0.2">
      <c r="A25" s="12"/>
      <c r="B25" s="21"/>
      <c r="C25" s="12" t="s">
        <v>111</v>
      </c>
      <c r="D25" s="54">
        <v>20601692</v>
      </c>
      <c r="E25" s="13">
        <v>2</v>
      </c>
      <c r="F25" s="50" t="s">
        <v>118</v>
      </c>
      <c r="G25">
        <v>20601654</v>
      </c>
      <c r="H25" s="13">
        <f>1.5/2</f>
        <v>0.75</v>
      </c>
      <c r="I25" s="12"/>
      <c r="M25" s="13"/>
    </row>
    <row r="26" spans="1:13" x14ac:dyDescent="0.2">
      <c r="A26" s="14"/>
      <c r="B26" s="22"/>
      <c r="C26" s="14"/>
      <c r="D26" s="17" t="s">
        <v>31</v>
      </c>
      <c r="E26" s="18">
        <f>SUM(E22:E25)</f>
        <v>6.3</v>
      </c>
      <c r="F26" s="19"/>
      <c r="G26" s="17" t="s">
        <v>31</v>
      </c>
      <c r="H26" s="18">
        <f>SUM(H22:H25)</f>
        <v>6</v>
      </c>
      <c r="I26" s="14"/>
      <c r="J26" s="15">
        <f>SUM(E26,H26)</f>
        <v>12.3</v>
      </c>
      <c r="K26" s="15">
        <f>IF(J26&gt;$G$3,1,(J26/$G$3))</f>
        <v>1</v>
      </c>
      <c r="L26" s="15"/>
      <c r="M26" s="24" t="str">
        <f>IF(J26&gt;4,"Overloaded","OK")</f>
        <v>Overloaded</v>
      </c>
    </row>
    <row r="28" spans="1:13" x14ac:dyDescent="0.2">
      <c r="J28" s="23" t="s">
        <v>34</v>
      </c>
      <c r="K28" s="23">
        <f>SUM(K15:K27)</f>
        <v>3</v>
      </c>
      <c r="M28" t="s">
        <v>77</v>
      </c>
    </row>
    <row r="29" spans="1:13" x14ac:dyDescent="0.2">
      <c r="J29" s="43" t="s">
        <v>72</v>
      </c>
      <c r="K29" s="43">
        <f>K28/3</f>
        <v>1</v>
      </c>
      <c r="M29" t="s">
        <v>78</v>
      </c>
    </row>
    <row r="30" spans="1:13" x14ac:dyDescent="0.2">
      <c r="K30" s="42"/>
    </row>
    <row r="31" spans="1:13" x14ac:dyDescent="0.2">
      <c r="A31" t="s">
        <v>32</v>
      </c>
    </row>
    <row r="32" spans="1:13" x14ac:dyDescent="0.2">
      <c r="A32" s="20" t="s">
        <v>98</v>
      </c>
      <c r="B32" s="20" t="s">
        <v>33</v>
      </c>
      <c r="C32" s="9" t="s">
        <v>104</v>
      </c>
      <c r="D32" s="10">
        <v>20601501</v>
      </c>
      <c r="E32" s="11">
        <f>1.5/5</f>
        <v>0.3</v>
      </c>
      <c r="F32" s="9" t="s">
        <v>111</v>
      </c>
      <c r="G32" s="10">
        <v>20601692</v>
      </c>
      <c r="H32" s="11">
        <v>0.5</v>
      </c>
      <c r="I32" s="9"/>
      <c r="J32" s="10"/>
      <c r="K32" s="10"/>
      <c r="L32" s="10"/>
      <c r="M32" s="11"/>
    </row>
    <row r="33" spans="1:13" x14ac:dyDescent="0.2">
      <c r="A33" s="21"/>
      <c r="B33" s="21"/>
      <c r="C33" s="12" t="s">
        <v>111</v>
      </c>
      <c r="D33" s="54">
        <v>20601692</v>
      </c>
      <c r="E33" s="13">
        <v>0.5</v>
      </c>
      <c r="F33" s="12" t="s">
        <v>103</v>
      </c>
      <c r="G33" s="56" t="s">
        <v>112</v>
      </c>
      <c r="H33" s="13">
        <v>0.5</v>
      </c>
      <c r="I33" s="12"/>
      <c r="M33" s="13"/>
    </row>
    <row r="34" spans="1:13" x14ac:dyDescent="0.2">
      <c r="A34" s="21"/>
      <c r="B34" s="21"/>
      <c r="C34" s="12" t="s">
        <v>103</v>
      </c>
      <c r="D34" s="56" t="s">
        <v>112</v>
      </c>
      <c r="E34" s="13">
        <v>0.5</v>
      </c>
      <c r="F34" s="12" t="s">
        <v>114</v>
      </c>
      <c r="G34">
        <v>20601550</v>
      </c>
      <c r="H34" s="13">
        <v>1.5</v>
      </c>
      <c r="I34" s="12"/>
      <c r="M34" s="13"/>
    </row>
    <row r="35" spans="1:13" x14ac:dyDescent="0.2">
      <c r="A35" s="22"/>
      <c r="B35" s="22"/>
      <c r="C35" s="14"/>
      <c r="D35" s="17" t="s">
        <v>31</v>
      </c>
      <c r="E35" s="18">
        <f>SUM(E32:E34)</f>
        <v>1.3</v>
      </c>
      <c r="F35" s="19"/>
      <c r="G35" s="17" t="s">
        <v>31</v>
      </c>
      <c r="H35" s="18">
        <f>SUM(H32:H34)</f>
        <v>2.5</v>
      </c>
      <c r="I35" s="14"/>
      <c r="J35" s="15">
        <f>SUM(E35,H35)</f>
        <v>3.8</v>
      </c>
      <c r="K35" s="15">
        <f>IF(J35&gt;$G$3,1,(J35/$G$3))</f>
        <v>0.95</v>
      </c>
      <c r="L35" s="15"/>
      <c r="M35" s="16" t="str">
        <f>IF(J35&gt;4,"Overloaded","OK")</f>
        <v>OK</v>
      </c>
    </row>
    <row r="36" spans="1:13" x14ac:dyDescent="0.2">
      <c r="A36" s="20" t="s">
        <v>99</v>
      </c>
      <c r="B36" t="s">
        <v>33</v>
      </c>
      <c r="C36" s="9" t="s">
        <v>104</v>
      </c>
      <c r="D36" s="10">
        <v>20601501</v>
      </c>
      <c r="E36" s="11">
        <f>1.5/5</f>
        <v>0.3</v>
      </c>
      <c r="F36" s="12" t="s">
        <v>111</v>
      </c>
      <c r="G36" s="54">
        <v>20601692</v>
      </c>
      <c r="H36" s="13">
        <v>0.5</v>
      </c>
      <c r="I36" s="9"/>
      <c r="J36" s="10"/>
      <c r="K36" s="10"/>
      <c r="L36" s="10"/>
      <c r="M36" s="11"/>
    </row>
    <row r="37" spans="1:13" x14ac:dyDescent="0.2">
      <c r="A37" s="21"/>
      <c r="B37" s="21"/>
      <c r="C37" s="12" t="s">
        <v>111</v>
      </c>
      <c r="D37" s="54">
        <v>20601692</v>
      </c>
      <c r="E37" s="13">
        <v>0.5</v>
      </c>
      <c r="F37" s="12"/>
      <c r="H37" s="13"/>
      <c r="I37" s="12"/>
      <c r="M37" s="13"/>
    </row>
    <row r="38" spans="1:13" x14ac:dyDescent="0.2">
      <c r="A38" s="21"/>
      <c r="B38" s="21"/>
      <c r="C38" s="12"/>
      <c r="E38" s="13"/>
      <c r="F38" s="12"/>
      <c r="H38" s="13"/>
      <c r="I38" s="12"/>
      <c r="M38" s="13"/>
    </row>
    <row r="39" spans="1:13" x14ac:dyDescent="0.2">
      <c r="A39" s="22"/>
      <c r="B39" s="22"/>
      <c r="C39" s="14"/>
      <c r="D39" s="17" t="s">
        <v>31</v>
      </c>
      <c r="E39" s="18">
        <f>SUM(E36:E38)</f>
        <v>0.8</v>
      </c>
      <c r="F39" s="19"/>
      <c r="G39" s="17" t="s">
        <v>31</v>
      </c>
      <c r="H39" s="18">
        <f>SUM(H36:H38)</f>
        <v>0.5</v>
      </c>
      <c r="I39" s="14"/>
      <c r="J39" s="15">
        <f>SUM(E39,H39)</f>
        <v>1.3</v>
      </c>
      <c r="K39" s="15">
        <f>IF(J39&gt;$G$3,1,(J39/$G$3))</f>
        <v>0.32500000000000001</v>
      </c>
      <c r="L39" s="15"/>
      <c r="M39" s="16" t="str">
        <f>IF(J39&gt;4,"Overloaded","OK")</f>
        <v>OK</v>
      </c>
    </row>
    <row r="40" spans="1:13" x14ac:dyDescent="0.2">
      <c r="A40" s="20" t="s">
        <v>107</v>
      </c>
      <c r="B40" t="s">
        <v>33</v>
      </c>
      <c r="C40" s="9" t="s">
        <v>108</v>
      </c>
      <c r="D40" s="10">
        <v>20601520</v>
      </c>
      <c r="E40" s="11">
        <v>1.5</v>
      </c>
      <c r="F40" s="50" t="s">
        <v>118</v>
      </c>
      <c r="G40">
        <v>20601654</v>
      </c>
      <c r="H40" s="13">
        <f>1.5/2</f>
        <v>0.75</v>
      </c>
      <c r="I40" s="9"/>
      <c r="J40" s="10"/>
      <c r="K40" s="10"/>
      <c r="L40" s="10"/>
      <c r="M40" s="11"/>
    </row>
    <row r="41" spans="1:13" x14ac:dyDescent="0.2">
      <c r="A41" s="21"/>
      <c r="B41" s="13"/>
      <c r="C41" s="12"/>
      <c r="E41" s="13"/>
      <c r="F41" s="12"/>
      <c r="H41" s="13"/>
      <c r="I41" s="12"/>
      <c r="M41" s="13"/>
    </row>
    <row r="42" spans="1:13" x14ac:dyDescent="0.2">
      <c r="A42" s="21"/>
      <c r="B42" s="13"/>
      <c r="C42" s="12"/>
      <c r="E42" s="13"/>
      <c r="F42" s="12"/>
      <c r="H42" s="13"/>
      <c r="I42" s="12"/>
      <c r="M42" s="13"/>
    </row>
    <row r="43" spans="1:13" x14ac:dyDescent="0.2">
      <c r="A43" s="22"/>
      <c r="B43" s="16"/>
      <c r="C43" s="14"/>
      <c r="D43" s="17" t="s">
        <v>31</v>
      </c>
      <c r="E43" s="18">
        <f>SUM(E40:E42)</f>
        <v>1.5</v>
      </c>
      <c r="F43" s="19"/>
      <c r="G43" s="17" t="s">
        <v>31</v>
      </c>
      <c r="H43" s="18">
        <f>SUM(H40:H42)</f>
        <v>0.75</v>
      </c>
      <c r="I43" s="14"/>
      <c r="J43" s="15">
        <f>SUM(E43,H43)</f>
        <v>2.25</v>
      </c>
      <c r="K43" s="15">
        <f>IF(J43&gt;$G$3,1,(J43/$G$3))</f>
        <v>0.5625</v>
      </c>
      <c r="L43" s="15"/>
      <c r="M43" s="16" t="str">
        <f>IF(J43&gt;4,"Overloaded","OK")</f>
        <v>OK</v>
      </c>
    </row>
    <row r="44" spans="1:13" x14ac:dyDescent="0.2">
      <c r="A44" s="20" t="s">
        <v>100</v>
      </c>
      <c r="B44" t="s">
        <v>33</v>
      </c>
      <c r="C44" s="12" t="s">
        <v>111</v>
      </c>
      <c r="D44" s="54">
        <v>20601692</v>
      </c>
      <c r="E44" s="13">
        <v>0.5</v>
      </c>
      <c r="F44" s="12" t="s">
        <v>111</v>
      </c>
      <c r="G44" s="54">
        <v>20601692</v>
      </c>
      <c r="H44" s="13">
        <v>0.5</v>
      </c>
      <c r="I44" s="9"/>
      <c r="J44" s="10"/>
      <c r="K44" s="10"/>
      <c r="L44" s="10"/>
      <c r="M44" s="11"/>
    </row>
    <row r="45" spans="1:13" x14ac:dyDescent="0.2">
      <c r="A45" s="21"/>
      <c r="B45" s="13"/>
      <c r="C45" s="12"/>
      <c r="E45" s="13"/>
      <c r="F45" s="12"/>
      <c r="H45" s="13"/>
      <c r="I45" s="12"/>
      <c r="M45" s="13"/>
    </row>
    <row r="46" spans="1:13" x14ac:dyDescent="0.2">
      <c r="A46" s="21"/>
      <c r="B46" s="13"/>
      <c r="C46" s="12"/>
      <c r="E46" s="13"/>
      <c r="F46" s="12"/>
      <c r="H46" s="13"/>
      <c r="I46" s="12"/>
      <c r="M46" s="13"/>
    </row>
    <row r="47" spans="1:13" x14ac:dyDescent="0.2">
      <c r="A47" s="22"/>
      <c r="B47" s="16"/>
      <c r="C47" s="14"/>
      <c r="D47" s="17" t="s">
        <v>31</v>
      </c>
      <c r="E47" s="18">
        <f>SUM(E44:E46)</f>
        <v>0.5</v>
      </c>
      <c r="F47" s="19"/>
      <c r="G47" s="17" t="s">
        <v>31</v>
      </c>
      <c r="H47" s="18">
        <f>SUM(H44:H46)</f>
        <v>0.5</v>
      </c>
      <c r="I47" s="14"/>
      <c r="J47" s="15">
        <f>SUM(E47,H47)</f>
        <v>1</v>
      </c>
      <c r="K47" s="15">
        <f>IF(J47&gt;$G$3,1,(J47/$G$3))</f>
        <v>0.25</v>
      </c>
      <c r="L47" s="15"/>
      <c r="M47" s="16" t="str">
        <f>IF(J47&gt;4,"Overloaded","OK")</f>
        <v>OK</v>
      </c>
    </row>
    <row r="50" spans="1:13" x14ac:dyDescent="0.2">
      <c r="J50" s="23" t="s">
        <v>34</v>
      </c>
      <c r="K50" s="23">
        <f>SUM(K35:K49)</f>
        <v>2.0874999999999999</v>
      </c>
      <c r="M50" t="s">
        <v>81</v>
      </c>
    </row>
    <row r="51" spans="1:13" x14ac:dyDescent="0.2">
      <c r="J51" s="43" t="s">
        <v>72</v>
      </c>
      <c r="K51" s="43">
        <f>K50/3</f>
        <v>0.6958333333333333</v>
      </c>
      <c r="M51" t="s">
        <v>82</v>
      </c>
    </row>
    <row r="52" spans="1:13" x14ac:dyDescent="0.2">
      <c r="A52" t="s">
        <v>101</v>
      </c>
    </row>
    <row r="53" spans="1:13" x14ac:dyDescent="0.2">
      <c r="A53" s="20" t="s">
        <v>102</v>
      </c>
      <c r="B53" s="20" t="s">
        <v>33</v>
      </c>
      <c r="C53" s="9" t="s">
        <v>111</v>
      </c>
      <c r="D53" s="10">
        <v>20601692</v>
      </c>
      <c r="E53" s="11">
        <v>0.5</v>
      </c>
      <c r="F53" s="9"/>
      <c r="G53" s="10"/>
      <c r="H53" s="11"/>
      <c r="I53" s="9"/>
      <c r="J53" s="10"/>
      <c r="K53" s="10"/>
      <c r="L53" s="10"/>
      <c r="M53" s="11"/>
    </row>
    <row r="54" spans="1:13" x14ac:dyDescent="0.2">
      <c r="A54" s="21"/>
      <c r="B54" s="21"/>
      <c r="C54" s="50"/>
      <c r="E54" s="13"/>
      <c r="F54" s="50"/>
      <c r="H54" s="13"/>
      <c r="I54" s="12"/>
      <c r="M54" s="13"/>
    </row>
    <row r="55" spans="1:13" x14ac:dyDescent="0.2">
      <c r="A55" s="21"/>
      <c r="B55" s="21"/>
      <c r="C55" s="12"/>
      <c r="E55" s="13"/>
      <c r="F55" s="12"/>
      <c r="H55" s="13"/>
      <c r="I55" s="12"/>
      <c r="M55" s="13"/>
    </row>
    <row r="56" spans="1:13" x14ac:dyDescent="0.2">
      <c r="A56" s="22"/>
      <c r="B56" s="22"/>
      <c r="C56" s="14"/>
      <c r="D56" s="17" t="s">
        <v>31</v>
      </c>
      <c r="E56" s="18">
        <f>SUM(E53:E55)</f>
        <v>0.5</v>
      </c>
      <c r="F56" s="19"/>
      <c r="G56" s="17" t="s">
        <v>31</v>
      </c>
      <c r="H56" s="18">
        <f>SUM(H53:H55)</f>
        <v>0</v>
      </c>
      <c r="I56" s="14"/>
      <c r="J56" s="15">
        <f>SUM(E56,H56)</f>
        <v>0.5</v>
      </c>
      <c r="K56" s="15">
        <f>IF(J56&gt;$G$3,1,(J56/$G$3))</f>
        <v>0.125</v>
      </c>
      <c r="L56" s="15"/>
      <c r="M56" s="16" t="str">
        <f>IF(J56&gt;4,"Overloaded","OK")</f>
        <v>OK</v>
      </c>
    </row>
    <row r="57" spans="1:13" x14ac:dyDescent="0.2">
      <c r="K57" s="42"/>
    </row>
    <row r="58" spans="1:13" x14ac:dyDescent="0.2">
      <c r="J58" s="45"/>
      <c r="K58" s="45"/>
    </row>
    <row r="59" spans="1:13" x14ac:dyDescent="0.2">
      <c r="K59" s="42"/>
    </row>
    <row r="60" spans="1:13" x14ac:dyDescent="0.2">
      <c r="A60" s="27" t="s">
        <v>35</v>
      </c>
    </row>
    <row r="61" spans="1:13" x14ac:dyDescent="0.2">
      <c r="A61" t="s">
        <v>36</v>
      </c>
    </row>
    <row r="62" spans="1:13" x14ac:dyDescent="0.2">
      <c r="A62" t="s">
        <v>37</v>
      </c>
      <c r="B62" s="31" t="s">
        <v>38</v>
      </c>
      <c r="C62" s="31" t="s">
        <v>38</v>
      </c>
      <c r="D62" s="31" t="s">
        <v>39</v>
      </c>
      <c r="E62" s="31" t="s">
        <v>39</v>
      </c>
      <c r="F62" s="31" t="s">
        <v>40</v>
      </c>
      <c r="G62" s="31" t="s">
        <v>40</v>
      </c>
      <c r="J62" s="35"/>
    </row>
    <row r="63" spans="1:13" x14ac:dyDescent="0.2">
      <c r="B63" s="31" t="s">
        <v>41</v>
      </c>
      <c r="C63" s="31" t="s">
        <v>42</v>
      </c>
      <c r="D63" s="31" t="s">
        <v>41</v>
      </c>
      <c r="E63" s="31" t="s">
        <v>42</v>
      </c>
      <c r="F63" s="31" t="s">
        <v>41</v>
      </c>
      <c r="G63" s="31" t="s">
        <v>43</v>
      </c>
    </row>
    <row r="64" spans="1:13" x14ac:dyDescent="0.2">
      <c r="B64" s="32"/>
      <c r="C64" s="32"/>
      <c r="D64" s="32"/>
      <c r="E64" s="32"/>
      <c r="F64" s="32"/>
      <c r="G64" s="32"/>
    </row>
    <row r="65" spans="2:14" x14ac:dyDescent="0.2">
      <c r="B65" s="33"/>
      <c r="C65" s="33"/>
      <c r="D65" s="33"/>
      <c r="E65" s="33"/>
      <c r="F65" s="33"/>
      <c r="G65" s="33"/>
    </row>
    <row r="66" spans="2:14" x14ac:dyDescent="0.2">
      <c r="B66" s="33"/>
      <c r="C66" s="33"/>
      <c r="D66" s="33"/>
      <c r="E66" s="33"/>
      <c r="F66" s="33"/>
      <c r="G66" s="33"/>
    </row>
    <row r="67" spans="2:14" x14ac:dyDescent="0.2">
      <c r="B67" s="33"/>
      <c r="C67" s="33"/>
      <c r="D67" s="33"/>
      <c r="E67" s="33"/>
      <c r="F67" s="33"/>
      <c r="G67" s="33"/>
    </row>
    <row r="68" spans="2:14" x14ac:dyDescent="0.2">
      <c r="B68" s="34"/>
      <c r="C68" s="34"/>
      <c r="D68" s="34"/>
      <c r="E68" s="34"/>
      <c r="F68" s="34"/>
      <c r="G68" s="34"/>
    </row>
    <row r="69" spans="2:14" x14ac:dyDescent="0.2">
      <c r="I69" s="57"/>
      <c r="J69" s="57"/>
      <c r="K69" s="57"/>
      <c r="L69" s="57"/>
      <c r="M69" s="57"/>
      <c r="N69" s="57"/>
    </row>
    <row r="70" spans="2:14" x14ac:dyDescent="0.2">
      <c r="B70" t="s">
        <v>74</v>
      </c>
      <c r="I70" s="57"/>
      <c r="J70" s="57"/>
      <c r="K70" s="57"/>
      <c r="L70" s="57"/>
      <c r="M70" s="57"/>
      <c r="N70" s="57"/>
    </row>
    <row r="71" spans="2:14" x14ac:dyDescent="0.2">
      <c r="B71" t="s">
        <v>75</v>
      </c>
      <c r="D71">
        <v>1</v>
      </c>
      <c r="E71" t="s">
        <v>71</v>
      </c>
      <c r="I71" s="57"/>
      <c r="J71" s="58"/>
      <c r="K71" s="58"/>
      <c r="L71" s="57"/>
      <c r="M71" s="57"/>
      <c r="N71" s="57"/>
    </row>
    <row r="72" spans="2:14" x14ac:dyDescent="0.2">
      <c r="B72" t="s">
        <v>76</v>
      </c>
      <c r="D72">
        <v>12</v>
      </c>
      <c r="E72" t="s">
        <v>73</v>
      </c>
      <c r="I72" s="57"/>
      <c r="J72" s="57"/>
      <c r="K72" s="57"/>
      <c r="L72" s="57"/>
      <c r="M72" s="57"/>
      <c r="N72" s="57"/>
    </row>
    <row r="73" spans="2:14" x14ac:dyDescent="0.2">
      <c r="I73" s="57"/>
      <c r="J73" s="58"/>
      <c r="K73" s="58"/>
      <c r="L73" s="57"/>
      <c r="M73" s="57"/>
      <c r="N73" s="57"/>
    </row>
    <row r="74" spans="2:14" x14ac:dyDescent="0.2">
      <c r="I74" s="57"/>
      <c r="J74" s="57"/>
      <c r="K74" s="57"/>
      <c r="L74" s="57"/>
      <c r="M74" s="57"/>
      <c r="N74" s="57"/>
    </row>
    <row r="75" spans="2:14" x14ac:dyDescent="0.2">
      <c r="I75" s="57"/>
      <c r="J75" s="57"/>
      <c r="K75" s="57"/>
      <c r="L75" s="57"/>
      <c r="M75" s="57"/>
      <c r="N75" s="57"/>
    </row>
    <row r="76" spans="2:14" x14ac:dyDescent="0.2">
      <c r="I76" s="57"/>
      <c r="J76" s="57"/>
      <c r="K76" s="57"/>
      <c r="L76" s="57"/>
      <c r="M76" s="57"/>
      <c r="N76" s="57"/>
    </row>
    <row r="77" spans="2:14" x14ac:dyDescent="0.2">
      <c r="I77" s="57"/>
      <c r="J77" s="57"/>
      <c r="K77" s="57"/>
      <c r="L77" s="57"/>
      <c r="M77" s="57"/>
      <c r="N77" s="57"/>
    </row>
    <row r="78" spans="2:14" x14ac:dyDescent="0.2">
      <c r="I78" s="57"/>
      <c r="J78" s="58"/>
      <c r="K78" s="58"/>
      <c r="L78" s="57"/>
      <c r="M78" s="57"/>
      <c r="N78" s="57"/>
    </row>
    <row r="79" spans="2:14" x14ac:dyDescent="0.2">
      <c r="I79" s="57"/>
      <c r="J79" s="58"/>
      <c r="K79" s="58"/>
      <c r="L79" s="57"/>
      <c r="M79" s="57"/>
      <c r="N79" s="57"/>
    </row>
    <row r="80" spans="2:14" x14ac:dyDescent="0.2">
      <c r="I80" s="57"/>
      <c r="J80" s="58"/>
      <c r="K80" s="58"/>
      <c r="L80" s="57"/>
      <c r="M80" s="57"/>
      <c r="N80" s="57"/>
    </row>
    <row r="81" spans="9:14" x14ac:dyDescent="0.2">
      <c r="I81" s="57"/>
      <c r="J81" s="58"/>
      <c r="K81" s="58"/>
      <c r="L81" s="57"/>
      <c r="M81" s="57"/>
      <c r="N81" s="57"/>
    </row>
    <row r="82" spans="9:14" x14ac:dyDescent="0.2">
      <c r="I82" s="57"/>
      <c r="J82" s="58"/>
      <c r="K82" s="58"/>
      <c r="L82" s="57"/>
      <c r="M82" s="57"/>
      <c r="N82" s="57"/>
    </row>
    <row r="83" spans="9:14" x14ac:dyDescent="0.2">
      <c r="I83" s="57"/>
      <c r="J83" s="57"/>
      <c r="K83" s="57"/>
      <c r="L83" s="57"/>
      <c r="M83" s="57"/>
      <c r="N83" s="57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31"/>
  <sheetViews>
    <sheetView topLeftCell="A22" workbookViewId="0">
      <selection activeCell="I11" sqref="I11"/>
    </sheetView>
  </sheetViews>
  <sheetFormatPr defaultRowHeight="14.25" x14ac:dyDescent="0.2"/>
  <sheetData>
    <row r="1" spans="1:23" x14ac:dyDescent="0.2">
      <c r="A1" s="27" t="s">
        <v>44</v>
      </c>
    </row>
    <row r="3" spans="1:23" x14ac:dyDescent="0.2">
      <c r="A3" s="29"/>
      <c r="B3" s="29" t="s">
        <v>45</v>
      </c>
    </row>
    <row r="5" spans="1:23" x14ac:dyDescent="0.2">
      <c r="A5" s="27" t="s">
        <v>46</v>
      </c>
    </row>
    <row r="6" spans="1:23" x14ac:dyDescent="0.2">
      <c r="A6" s="27"/>
    </row>
    <row r="7" spans="1:23" x14ac:dyDescent="0.2">
      <c r="A7" s="27"/>
      <c r="B7" s="40" t="s">
        <v>47</v>
      </c>
      <c r="M7" s="40" t="s">
        <v>48</v>
      </c>
    </row>
    <row r="8" spans="1:23" x14ac:dyDescent="0.2">
      <c r="A8" s="27"/>
      <c r="B8" s="40"/>
      <c r="M8" s="40"/>
    </row>
    <row r="9" spans="1:23" x14ac:dyDescent="0.2">
      <c r="A9" s="27"/>
      <c r="B9" s="40"/>
      <c r="H9" s="39"/>
      <c r="I9" s="39" t="s">
        <v>49</v>
      </c>
      <c r="M9" s="40"/>
      <c r="V9" s="39"/>
      <c r="W9" s="39" t="s">
        <v>50</v>
      </c>
    </row>
    <row r="10" spans="1:23" x14ac:dyDescent="0.2">
      <c r="M10" s="40"/>
    </row>
    <row r="11" spans="1:23" x14ac:dyDescent="0.2">
      <c r="M11" s="40"/>
    </row>
    <row r="12" spans="1:23" x14ac:dyDescent="0.2">
      <c r="H12" s="39"/>
      <c r="M12" s="39" t="s">
        <v>51</v>
      </c>
      <c r="R12" s="39"/>
      <c r="S12" s="39" t="s">
        <v>52</v>
      </c>
    </row>
    <row r="15" spans="1:23" x14ac:dyDescent="0.2">
      <c r="M15" s="40"/>
    </row>
    <row r="16" spans="1:23" x14ac:dyDescent="0.2">
      <c r="M16" s="39" t="s">
        <v>53</v>
      </c>
      <c r="S16" t="s">
        <v>54</v>
      </c>
      <c r="U16" s="41"/>
      <c r="V16" s="41"/>
    </row>
    <row r="19" spans="1:20" x14ac:dyDescent="0.2">
      <c r="M19" s="40"/>
    </row>
    <row r="20" spans="1:20" x14ac:dyDescent="0.2">
      <c r="M20" s="39" t="s">
        <v>55</v>
      </c>
      <c r="T20" t="s">
        <v>56</v>
      </c>
    </row>
    <row r="23" spans="1:20" x14ac:dyDescent="0.2">
      <c r="A23" s="27" t="s">
        <v>57</v>
      </c>
    </row>
    <row r="24" spans="1:20" x14ac:dyDescent="0.2">
      <c r="A24" s="27"/>
    </row>
    <row r="25" spans="1:20" x14ac:dyDescent="0.2">
      <c r="B25" s="40" t="s">
        <v>47</v>
      </c>
      <c r="M25" s="40" t="s">
        <v>48</v>
      </c>
    </row>
    <row r="26" spans="1:20" x14ac:dyDescent="0.2">
      <c r="J26" t="s">
        <v>58</v>
      </c>
    </row>
    <row r="27" spans="1:20" x14ac:dyDescent="0.2">
      <c r="F27" s="39"/>
      <c r="G27" s="39" t="s">
        <v>59</v>
      </c>
    </row>
    <row r="28" spans="1:20" x14ac:dyDescent="0.2">
      <c r="R28" t="s">
        <v>69</v>
      </c>
    </row>
    <row r="31" spans="1:20" x14ac:dyDescent="0.2">
      <c r="O31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75" zoomScaleNormal="175" workbookViewId="0">
      <selection activeCell="F9" sqref="F9"/>
    </sheetView>
  </sheetViews>
  <sheetFormatPr defaultColWidth="9.125" defaultRowHeight="23.25" x14ac:dyDescent="0.5"/>
  <cols>
    <col min="1" max="1" width="25.375" style="46" customWidth="1"/>
    <col min="2" max="3" width="9.125" style="46"/>
    <col min="4" max="4" width="14.375" style="46" customWidth="1"/>
    <col min="5" max="5" width="9.125" style="46"/>
    <col min="6" max="6" width="25.75" style="46" customWidth="1"/>
    <col min="7" max="16384" width="9.125" style="46"/>
  </cols>
  <sheetData>
    <row r="1" spans="1:6" x14ac:dyDescent="0.5">
      <c r="A1" s="46" t="s">
        <v>120</v>
      </c>
    </row>
    <row r="2" spans="1:6" x14ac:dyDescent="0.5">
      <c r="A2" s="51" t="s">
        <v>83</v>
      </c>
      <c r="B2" s="51" t="s">
        <v>84</v>
      </c>
      <c r="C2" s="51" t="s">
        <v>85</v>
      </c>
      <c r="D2" s="51" t="s">
        <v>86</v>
      </c>
      <c r="E2" s="51"/>
      <c r="F2" s="52" t="s">
        <v>89</v>
      </c>
    </row>
    <row r="3" spans="1:6" x14ac:dyDescent="0.5">
      <c r="A3" s="51"/>
      <c r="B3" s="51"/>
      <c r="C3" s="51"/>
      <c r="D3" s="47" t="s">
        <v>87</v>
      </c>
      <c r="E3" s="47" t="s">
        <v>88</v>
      </c>
      <c r="F3" s="53"/>
    </row>
    <row r="4" spans="1:6" x14ac:dyDescent="0.5">
      <c r="A4" s="47" t="s">
        <v>90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</row>
    <row r="5" spans="1:6" x14ac:dyDescent="0.5">
      <c r="A5" s="47" t="s">
        <v>91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</row>
    <row r="6" spans="1:6" x14ac:dyDescent="0.5">
      <c r="A6" s="47" t="s">
        <v>92</v>
      </c>
      <c r="B6" s="49">
        <v>2</v>
      </c>
      <c r="C6" s="49">
        <v>1</v>
      </c>
      <c r="D6" s="49">
        <v>3</v>
      </c>
      <c r="E6" s="49">
        <v>3</v>
      </c>
      <c r="F6" s="49">
        <v>100</v>
      </c>
    </row>
    <row r="7" spans="1:6" x14ac:dyDescent="0.5">
      <c r="A7" s="47" t="s">
        <v>93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</row>
    <row r="8" spans="1:6" x14ac:dyDescent="0.5">
      <c r="A8" s="47" t="s">
        <v>94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</row>
    <row r="9" spans="1:6" x14ac:dyDescent="0.5">
      <c r="A9" s="48" t="s">
        <v>86</v>
      </c>
      <c r="B9" s="59">
        <v>2</v>
      </c>
      <c r="C9" s="59">
        <v>1</v>
      </c>
      <c r="D9" s="59">
        <v>3</v>
      </c>
      <c r="E9" s="59">
        <v>3</v>
      </c>
      <c r="F9" s="59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</vt:lpstr>
      <vt:lpstr>วิธีการคำนวณ </vt:lpstr>
      <vt:lpstr>สูตรการคำนวณ</vt:lpstr>
      <vt:lpstr>ตารางแสดงผล</vt:lpstr>
      <vt:lpstr>แนวทางข้อตกลง!OLE_LINK1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Kanittha</cp:lastModifiedBy>
  <cp:revision/>
  <dcterms:created xsi:type="dcterms:W3CDTF">2019-12-26T04:21:03Z</dcterms:created>
  <dcterms:modified xsi:type="dcterms:W3CDTF">2025-04-14T08:08:55Z</dcterms:modified>
  <cp:category/>
  <cp:contentStatus/>
</cp:coreProperties>
</file>