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FTE\2567\"/>
    </mc:Choice>
  </mc:AlternateContent>
  <bookViews>
    <workbookView xWindow="0" yWindow="0" windowWidth="24000" windowHeight="9405" activeTab="1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62913"/>
</workbook>
</file>

<file path=xl/calcChain.xml><?xml version="1.0" encoding="utf-8"?>
<calcChain xmlns="http://schemas.openxmlformats.org/spreadsheetml/2006/main">
  <c r="K43" i="2" l="1"/>
  <c r="K42" i="2"/>
  <c r="H14" i="2"/>
  <c r="H35" i="2"/>
  <c r="H69" i="2"/>
  <c r="H66" i="2"/>
  <c r="H72" i="2" s="1"/>
  <c r="E71" i="2"/>
  <c r="E36" i="2"/>
  <c r="E15" i="2"/>
  <c r="H89" i="2"/>
  <c r="E89" i="2"/>
  <c r="J89" i="2" s="1"/>
  <c r="E82" i="2"/>
  <c r="H65" i="2"/>
  <c r="E67" i="2"/>
  <c r="E72" i="2" s="1"/>
  <c r="E11" i="2"/>
  <c r="E31" i="2"/>
  <c r="M89" i="2" l="1"/>
  <c r="K89" i="2"/>
  <c r="J72" i="2"/>
  <c r="M72" i="2" s="1"/>
  <c r="E40" i="2"/>
  <c r="H21" i="2"/>
  <c r="K72" i="2" l="1"/>
  <c r="H85" i="2"/>
  <c r="E85" i="2"/>
  <c r="J85" i="2" s="1"/>
  <c r="K85" i="2" s="1"/>
  <c r="H81" i="2"/>
  <c r="E81" i="2"/>
  <c r="J81" i="2" s="1"/>
  <c r="M81" i="2" l="1"/>
  <c r="K81" i="2"/>
  <c r="M85" i="2"/>
  <c r="N4" i="2" l="1"/>
  <c r="H64" i="2" l="1"/>
  <c r="E64" i="2"/>
  <c r="J64" i="2" s="1"/>
  <c r="H60" i="2"/>
  <c r="E60" i="2"/>
  <c r="H53" i="2"/>
  <c r="E53" i="2"/>
  <c r="H40" i="2"/>
  <c r="H30" i="2"/>
  <c r="E30" i="2"/>
  <c r="E21" i="2"/>
  <c r="J21" i="2" s="1"/>
  <c r="J30" i="2" l="1"/>
  <c r="M30" i="2" s="1"/>
  <c r="J53" i="2"/>
  <c r="M53" i="2" s="1"/>
  <c r="J40" i="2"/>
  <c r="M40" i="2" s="1"/>
  <c r="J60" i="2"/>
  <c r="K60" i="2" s="1"/>
  <c r="M64" i="2"/>
  <c r="K64" i="2"/>
  <c r="K21" i="2" l="1"/>
  <c r="M21" i="2"/>
  <c r="K40" i="2"/>
  <c r="K53" i="2"/>
  <c r="K75" i="2" s="1"/>
  <c r="K76" i="2" s="1"/>
  <c r="K30" i="2"/>
  <c r="M60" i="2"/>
</calcChain>
</file>

<file path=xl/comments1.xml><?xml version="1.0" encoding="utf-8"?>
<comments xmlns="http://schemas.openxmlformats.org/spreadsheetml/2006/main">
  <authors>
    <author>Nittaya</author>
    <author>P_MOLL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6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3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4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12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<sst xmlns="http://schemas.openxmlformats.org/spreadsheetml/2006/main" count="209" uniqueCount="110">
  <si>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</si>
  <si>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</si>
  <si>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</si>
  <si>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</si>
  <si>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</si>
  <si>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</si>
  <si>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</si>
  <si>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</si>
  <si>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</si>
  <si>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</si>
  <si>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</si>
  <si>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ตัวอย่างการคิด FTE ของอาจารย์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</si>
  <si>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</si>
  <si>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</si>
  <si>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</si>
  <si>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</si>
  <si>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</si>
  <si>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</si>
  <si>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</si>
  <si>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</si>
  <si>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</si>
  <si>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</si>
  <si>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</si>
  <si>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</si>
  <si>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</si>
  <si>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</si>
  <si>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</si>
  <si>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</si>
  <si>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</si>
  <si>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</si>
  <si>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</si>
  <si>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</si>
  <si>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</si>
  <si>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</si>
  <si>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</si>
  <si>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</si>
  <si>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</si>
  <si>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</si>
  <si>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</si>
  <si>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</si>
  <si>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</si>
  <si>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</si>
  <si>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</si>
  <si>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</si>
  <si>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</si>
  <si>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Tahoma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</si>
  <si>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</si>
  <si>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</si>
  <si>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</si>
  <si>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</si>
  <si>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</si>
  <si>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</si>
  <si>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</si>
  <si>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</si>
  <si>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</si>
  <si>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</si>
  <si>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</si>
  <si>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</si>
  <si>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</si>
  <si>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</si>
  <si>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</si>
  <si>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</si>
  <si>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เฉลี่ย FTE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</si>
  <si>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</si>
  <si>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</si>
  <si>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</si>
  <si>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</si>
  <si>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</si>
  <si>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</si>
  <si>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</si>
  <si>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</si>
  <si>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</si>
  <si>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</si>
  <si>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</si>
  <si>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</si>
  <si>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</si>
  <si>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</si>
  <si>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</si>
  <si>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</si>
  <si>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</si>
  <si>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</si>
  <si>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ตารางแสดงข้อมูลภาระงานอาจารย์ในหลักสูตร........</t>
  </si>
  <si>
    <t>อ.ดร.กวินรัตน์</t>
  </si>
  <si>
    <t xml:space="preserve">อ.ดร.กีรติ </t>
  </si>
  <si>
    <t xml:space="preserve">อ.ดร.มนสิชา </t>
  </si>
  <si>
    <t xml:space="preserve">อ.ดร.วุฒิพงษ์ </t>
  </si>
  <si>
    <t>อ.ดร.ปานแพร</t>
  </si>
  <si>
    <t>อาจารย์นอกคณะ (อาจารย์นอกหลักสูตร)</t>
  </si>
  <si>
    <t>นโยบาย การวางแผนพัฒนาการท่องเที่ยว และการประเมินผล</t>
  </si>
  <si>
    <t>การจัดการธุรกิจการท่องเที่ยวขั้นสูง</t>
  </si>
  <si>
    <t>รศ.ดร.เฉลิมชัย</t>
  </si>
  <si>
    <t>ผศ.ดร.นิมิต</t>
  </si>
  <si>
    <t>สัมมนา 6</t>
  </si>
  <si>
    <t>ดุษฎีนิพนธ์ 4</t>
  </si>
  <si>
    <t>ดุษฎีนิพนธ์ 4-62</t>
  </si>
  <si>
    <t>ดุษฎีนิพนธ์ 4-61</t>
  </si>
  <si>
    <t>ดุษฎีนิพนธ์ 4-64</t>
  </si>
  <si>
    <t>ระเบียบวิธีวิจัยทางการท่องเที่ยวขั้นสูง</t>
  </si>
  <si>
    <t>การวิเคราะห์และการจัดการข้อมูลขั้นสูง</t>
  </si>
  <si>
    <t>สัมมนา 1</t>
  </si>
  <si>
    <t>สัมมนา 3</t>
  </si>
  <si>
    <t>ดุษฎีนิพนธ์ 2</t>
  </si>
  <si>
    <t>อ.ดร.ยุทธการ</t>
  </si>
  <si>
    <t>รศ.ดร.อัครพงศ์</t>
  </si>
  <si>
    <t xml:space="preserve"> แนวคิด ทฤษฎีและการประยุกต์ใช้ในอุตสาหกรรมการท่องเที่ยวและบริการ</t>
  </si>
  <si>
    <t>สัมมนา 4</t>
  </si>
  <si>
    <t>สัมมนา 5</t>
  </si>
  <si>
    <t>อ.ดร.วินิตรา</t>
  </si>
  <si>
    <t xml:space="preserve">พท894 </t>
  </si>
  <si>
    <t>สัมมนา2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</si>
</sst>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1"/>
      <color rgb="FFC00000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sz val="11"/>
      <name val="Tahoma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Fill="1" applyBorder="1"/>
    <xf numFmtId="0" fontId="0" fillId="0" borderId="2" xfId="0" applyBorder="1" applyAlignment="1">
      <alignment horizontal="left"/>
    </xf>
    <xf numFmtId="0" fontId="0" fillId="0" borderId="1" xfId="0" applyFill="1" applyBorder="1"/>
    <xf numFmtId="0" fontId="0" fillId="0" borderId="0" xfId="0" applyBorder="1"/>
    <xf numFmtId="0" fontId="0" fillId="3" borderId="0" xfId="0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0" fontId="0" fillId="0" borderId="2" xfId="0" applyFill="1" applyBorder="1"/>
    <xf numFmtId="0" fontId="0" fillId="0" borderId="0" xfId="0" applyFill="1"/>
    <xf numFmtId="0" fontId="11" fillId="0" borderId="0" xfId="0" applyFont="1" applyFill="1"/>
    <xf numFmtId="0" fontId="1" fillId="0" borderId="0" xfId="0" applyFont="1" applyBorder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0"/>
  <sheetViews>
    <sheetView zoomScale="90" zoomScaleNormal="90" workbookViewId="0"/>
  </sheetViews>
  <sheetFormatPr defaultColWidth="9" defaultRowHeight="15" x14ac:dyDescent="0.2"/>
  <cols>
    <col min="1" max="4" width="9" style="30"/>
    <col min="5" max="5" width="15.125" style="30" customWidth="1"/>
    <col min="6" max="16384" width="9" style="30"/>
  </cols>
  <sheetData>
    <row r="1" spans="1:6" x14ac:dyDescent="0.2">
      <c r="A1" s="30" t="s">
        <v>66</v>
      </c>
    </row>
    <row r="2" spans="1:6" x14ac:dyDescent="0.2">
      <c r="A2" s="30" t="s">
        <v>65</v>
      </c>
    </row>
    <row r="3" spans="1:6" x14ac:dyDescent="0.2">
      <c r="A3" s="30" t="s">
        <v>53</v>
      </c>
    </row>
    <row r="4" spans="1:6" x14ac:dyDescent="0.2">
      <c r="A4" s="30" t="s">
        <v>54</v>
      </c>
    </row>
    <row r="5" spans="1:6" x14ac:dyDescent="0.2">
      <c r="A5" s="30" t="s">
        <v>55</v>
      </c>
    </row>
    <row r="6" spans="1:6" x14ac:dyDescent="0.2">
      <c r="A6" s="30" t="s">
        <v>56</v>
      </c>
    </row>
    <row r="7" spans="1:6" x14ac:dyDescent="0.2">
      <c r="C7" s="33" t="s">
        <v>0</v>
      </c>
      <c r="F7" s="30" t="s">
        <v>1</v>
      </c>
    </row>
    <row r="8" spans="1:6" x14ac:dyDescent="0.2">
      <c r="C8" s="33" t="s">
        <v>2</v>
      </c>
      <c r="F8" s="30" t="s">
        <v>1</v>
      </c>
    </row>
    <row r="9" spans="1:6" x14ac:dyDescent="0.2">
      <c r="C9" s="33" t="s">
        <v>3</v>
      </c>
      <c r="F9" s="30" t="s">
        <v>4</v>
      </c>
    </row>
    <row r="10" spans="1:6" x14ac:dyDescent="0.2">
      <c r="C10" s="33" t="s">
        <v>5</v>
      </c>
      <c r="F10" s="30" t="s">
        <v>1</v>
      </c>
    </row>
    <row r="11" spans="1:6" x14ac:dyDescent="0.2">
      <c r="C11" s="33" t="s">
        <v>51</v>
      </c>
    </row>
    <row r="12" spans="1:6" x14ac:dyDescent="0.2">
      <c r="C12" s="33" t="s">
        <v>52</v>
      </c>
    </row>
    <row r="13" spans="1:6" x14ac:dyDescent="0.2">
      <c r="C13" s="34" t="s">
        <v>6</v>
      </c>
    </row>
    <row r="14" spans="1:6" x14ac:dyDescent="0.2">
      <c r="C14" s="30" t="s">
        <v>7</v>
      </c>
    </row>
    <row r="15" spans="1:6" x14ac:dyDescent="0.2">
      <c r="A15" s="30" t="s">
        <v>57</v>
      </c>
    </row>
    <row r="16" spans="1:6" x14ac:dyDescent="0.2">
      <c r="A16" s="30" t="s">
        <v>8</v>
      </c>
    </row>
    <row r="17" spans="1:1" x14ac:dyDescent="0.2">
      <c r="A17" s="30" t="s">
        <v>9</v>
      </c>
    </row>
    <row r="18" spans="1:1" x14ac:dyDescent="0.2">
      <c r="A18" s="30" t="s">
        <v>10</v>
      </c>
    </row>
    <row r="19" spans="1:1" x14ac:dyDescent="0.2">
      <c r="A19" s="30" t="s">
        <v>58</v>
      </c>
    </row>
    <row r="20" spans="1:1" x14ac:dyDescent="0.2">
      <c r="A20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119"/>
  <sheetViews>
    <sheetView tabSelected="1" topLeftCell="A4" workbookViewId="0">
      <selection activeCell="B39" sqref="B39"/>
    </sheetView>
  </sheetViews>
  <sheetFormatPr defaultRowHeight="14.25" x14ac:dyDescent="0.2"/>
  <cols>
    <col min="1" max="1" width="18.375" customWidth="1"/>
    <col min="2" max="2" width="12" customWidth="1"/>
    <col min="3" max="3" width="17.375" customWidth="1"/>
    <col min="4" max="4" width="11.125" customWidth="1"/>
    <col min="5" max="5" width="10.375" customWidth="1"/>
    <col min="6" max="6" width="20.375" customWidth="1"/>
    <col min="7" max="7" width="11.375" style="40" customWidth="1"/>
    <col min="12" max="12" width="4.375" customWidth="1"/>
    <col min="13" max="13" width="12.125" customWidth="1"/>
    <col min="14" max="14" width="47.625" customWidth="1"/>
    <col min="15" max="15" width="9.125" style="25"/>
  </cols>
  <sheetData>
    <row r="1" spans="1:14" x14ac:dyDescent="0.2">
      <c r="A1" s="27" t="s">
        <v>11</v>
      </c>
      <c r="N1" s="40"/>
    </row>
    <row r="2" spans="1:14" x14ac:dyDescent="0.2">
      <c r="M2" t="s">
        <v>12</v>
      </c>
      <c r="N2" s="40">
        <v>1</v>
      </c>
    </row>
    <row r="3" spans="1:14" ht="24.75" x14ac:dyDescent="0.6">
      <c r="A3" s="28"/>
      <c r="B3" s="28"/>
      <c r="C3" s="29" t="s">
        <v>13</v>
      </c>
      <c r="F3" s="23" t="s">
        <v>14</v>
      </c>
      <c r="G3" s="49">
        <v>4</v>
      </c>
      <c r="H3" t="s">
        <v>15</v>
      </c>
      <c r="M3" t="s">
        <v>16</v>
      </c>
      <c r="N3" s="40">
        <v>2</v>
      </c>
    </row>
    <row r="4" spans="1:14" x14ac:dyDescent="0.2">
      <c r="C4" t="s">
        <v>17</v>
      </c>
      <c r="N4" s="40">
        <f>2/5</f>
        <v>0.4</v>
      </c>
    </row>
    <row r="7" spans="1:14" x14ac:dyDescent="0.2">
      <c r="A7" s="27" t="s">
        <v>18</v>
      </c>
    </row>
    <row r="8" spans="1:14" x14ac:dyDescent="0.2">
      <c r="A8" t="s">
        <v>19</v>
      </c>
    </row>
    <row r="9" spans="1:14" x14ac:dyDescent="0.2">
      <c r="A9" s="7"/>
      <c r="B9" s="7"/>
      <c r="C9" s="1" t="s">
        <v>21</v>
      </c>
      <c r="D9" s="2"/>
      <c r="E9" s="3"/>
      <c r="F9" s="2" t="s">
        <v>22</v>
      </c>
      <c r="G9" s="50"/>
      <c r="H9" s="3"/>
      <c r="I9" s="9"/>
      <c r="J9" s="10" t="s">
        <v>23</v>
      </c>
      <c r="K9" s="26" t="s">
        <v>20</v>
      </c>
      <c r="L9" s="10"/>
      <c r="M9" s="11" t="s">
        <v>24</v>
      </c>
    </row>
    <row r="10" spans="1:14" x14ac:dyDescent="0.2">
      <c r="A10" s="8" t="s">
        <v>25</v>
      </c>
      <c r="B10" s="8" t="s">
        <v>26</v>
      </c>
      <c r="C10" s="4" t="s">
        <v>27</v>
      </c>
      <c r="D10" s="5" t="s">
        <v>28</v>
      </c>
      <c r="E10" s="6" t="s">
        <v>29</v>
      </c>
      <c r="F10" s="4" t="s">
        <v>27</v>
      </c>
      <c r="G10" s="51" t="s">
        <v>28</v>
      </c>
      <c r="H10" s="6" t="s">
        <v>29</v>
      </c>
      <c r="I10" s="14"/>
      <c r="J10" s="15"/>
      <c r="K10" s="15"/>
      <c r="L10" s="15"/>
      <c r="M10" s="16"/>
    </row>
    <row r="11" spans="1:14" x14ac:dyDescent="0.2">
      <c r="A11" s="9" t="s">
        <v>83</v>
      </c>
      <c r="B11" s="20" t="s">
        <v>30</v>
      </c>
      <c r="C11" s="9" t="s">
        <v>104</v>
      </c>
      <c r="D11" s="46">
        <v>30601710</v>
      </c>
      <c r="E11" s="13">
        <f>1.5/2</f>
        <v>0.75</v>
      </c>
      <c r="F11" s="9" t="s">
        <v>101</v>
      </c>
      <c r="G11" s="46">
        <v>30601892</v>
      </c>
      <c r="H11" s="13">
        <v>1.5</v>
      </c>
      <c r="I11" s="9"/>
      <c r="J11" s="10"/>
      <c r="K11" s="10"/>
      <c r="L11" s="10"/>
      <c r="M11" s="11"/>
    </row>
    <row r="12" spans="1:14" x14ac:dyDescent="0.2">
      <c r="A12" s="12"/>
      <c r="B12" s="21"/>
      <c r="C12" s="9" t="s">
        <v>101</v>
      </c>
      <c r="D12" s="46">
        <v>30601892</v>
      </c>
      <c r="E12" s="13">
        <v>1.5</v>
      </c>
      <c r="F12" s="54" t="s">
        <v>93</v>
      </c>
      <c r="G12" s="31">
        <v>30601894</v>
      </c>
      <c r="H12" s="45">
        <v>1</v>
      </c>
      <c r="I12" s="12"/>
      <c r="M12" s="13"/>
    </row>
    <row r="13" spans="1:14" x14ac:dyDescent="0.2">
      <c r="A13" s="12"/>
      <c r="B13" s="21"/>
      <c r="C13" s="54" t="s">
        <v>93</v>
      </c>
      <c r="D13" s="31">
        <v>30601894</v>
      </c>
      <c r="E13" s="45">
        <v>1</v>
      </c>
      <c r="F13" s="9" t="s">
        <v>93</v>
      </c>
      <c r="G13" s="31" t="s">
        <v>108</v>
      </c>
      <c r="H13" s="13">
        <v>0.5</v>
      </c>
      <c r="I13" s="48"/>
      <c r="M13" s="13"/>
    </row>
    <row r="14" spans="1:14" x14ac:dyDescent="0.2">
      <c r="A14" s="12"/>
      <c r="B14" s="21"/>
      <c r="C14" s="9" t="s">
        <v>93</v>
      </c>
      <c r="D14" s="31" t="s">
        <v>108</v>
      </c>
      <c r="E14" s="13">
        <v>0.5</v>
      </c>
      <c r="F14" s="9" t="s">
        <v>93</v>
      </c>
      <c r="G14" s="31" t="s">
        <v>108</v>
      </c>
      <c r="H14" s="13">
        <f>1+0.5</f>
        <v>1.5</v>
      </c>
      <c r="I14" s="48"/>
      <c r="K14" s="32"/>
      <c r="M14" s="13"/>
    </row>
    <row r="15" spans="1:14" x14ac:dyDescent="0.2">
      <c r="A15" s="12"/>
      <c r="B15" s="21"/>
      <c r="C15" s="9" t="s">
        <v>93</v>
      </c>
      <c r="D15" s="31" t="s">
        <v>108</v>
      </c>
      <c r="E15" s="13">
        <f>1+0.5</f>
        <v>1.5</v>
      </c>
      <c r="F15" s="54"/>
      <c r="G15" s="53"/>
      <c r="H15" s="13"/>
      <c r="I15" s="12"/>
      <c r="K15" s="32"/>
      <c r="M15" s="13"/>
    </row>
    <row r="16" spans="1:14" x14ac:dyDescent="0.2">
      <c r="A16" s="12"/>
      <c r="B16" s="21"/>
      <c r="C16" s="45"/>
      <c r="D16" s="31"/>
      <c r="E16" s="13"/>
      <c r="F16" s="54"/>
      <c r="H16" s="13"/>
      <c r="I16" s="12"/>
      <c r="K16" s="32"/>
      <c r="M16" s="13"/>
    </row>
    <row r="17" spans="1:13" x14ac:dyDescent="0.2">
      <c r="A17" s="12"/>
      <c r="B17" s="21"/>
      <c r="C17" s="54"/>
      <c r="D17" s="40"/>
      <c r="E17" s="13"/>
      <c r="F17" s="54"/>
      <c r="H17" s="13"/>
      <c r="I17" s="12"/>
      <c r="K17" s="32"/>
      <c r="M17" s="13"/>
    </row>
    <row r="18" spans="1:13" x14ac:dyDescent="0.2">
      <c r="A18" s="12"/>
      <c r="B18" s="21"/>
      <c r="C18" s="54"/>
      <c r="D18" s="40"/>
      <c r="E18" s="13"/>
      <c r="F18" s="54"/>
      <c r="H18" s="13"/>
      <c r="I18" s="12"/>
      <c r="K18" s="32"/>
      <c r="M18" s="13"/>
    </row>
    <row r="19" spans="1:13" x14ac:dyDescent="0.2">
      <c r="A19" s="12"/>
      <c r="B19" s="21"/>
      <c r="C19" s="54"/>
      <c r="D19" s="40"/>
      <c r="E19" s="13"/>
      <c r="F19" s="54"/>
      <c r="H19" s="13"/>
      <c r="I19" s="12"/>
      <c r="K19" s="32"/>
      <c r="M19" s="13"/>
    </row>
    <row r="20" spans="1:13" x14ac:dyDescent="0.2">
      <c r="A20" s="12"/>
      <c r="B20" s="21"/>
      <c r="C20" s="45"/>
      <c r="D20" s="31"/>
      <c r="E20" s="13"/>
      <c r="F20" s="54"/>
      <c r="H20" s="13"/>
      <c r="I20" s="12"/>
      <c r="K20" s="32"/>
      <c r="M20" s="13"/>
    </row>
    <row r="21" spans="1:13" x14ac:dyDescent="0.2">
      <c r="A21" s="14"/>
      <c r="B21" s="22"/>
      <c r="C21" s="14"/>
      <c r="D21" s="17" t="s">
        <v>31</v>
      </c>
      <c r="E21" s="18">
        <f>SUM(E11:E12)</f>
        <v>2.25</v>
      </c>
      <c r="F21" s="17"/>
      <c r="G21" s="52" t="s">
        <v>31</v>
      </c>
      <c r="H21" s="18">
        <f>SUM(H11:H16)</f>
        <v>4.5</v>
      </c>
      <c r="I21" s="14"/>
      <c r="J21" s="15">
        <f>SUM(E21,H21)</f>
        <v>6.75</v>
      </c>
      <c r="K21" s="15">
        <f>IF(J21&gt;$G$3,1,(J21/$G$3))</f>
        <v>1</v>
      </c>
      <c r="L21" s="15"/>
      <c r="M21" s="24" t="str">
        <f>IF(J21&gt;4,"Overloaded","OK")</f>
        <v>Overloaded</v>
      </c>
    </row>
    <row r="22" spans="1:13" x14ac:dyDescent="0.2">
      <c r="A22" s="9" t="s">
        <v>103</v>
      </c>
      <c r="B22" s="20" t="s">
        <v>30</v>
      </c>
      <c r="C22" s="9"/>
      <c r="D22" s="46"/>
      <c r="E22" s="11"/>
      <c r="F22" s="9"/>
      <c r="G22" s="26"/>
      <c r="H22" s="11"/>
      <c r="I22" s="9"/>
      <c r="J22" s="10"/>
      <c r="K22" s="10"/>
      <c r="L22" s="10"/>
      <c r="M22" s="11"/>
    </row>
    <row r="23" spans="1:13" x14ac:dyDescent="0.2">
      <c r="A23" s="12"/>
      <c r="B23" s="21"/>
      <c r="C23" s="12"/>
      <c r="E23" s="48"/>
      <c r="F23" s="12"/>
      <c r="G23" s="53"/>
      <c r="H23" s="13"/>
      <c r="I23" s="48"/>
      <c r="M23" s="13"/>
    </row>
    <row r="24" spans="1:13" x14ac:dyDescent="0.2">
      <c r="A24" s="12"/>
      <c r="B24" s="21"/>
      <c r="C24" s="45"/>
      <c r="E24" s="48"/>
      <c r="F24" s="12"/>
      <c r="G24" s="53"/>
      <c r="H24" s="13"/>
      <c r="I24" s="48"/>
      <c r="M24" s="13"/>
    </row>
    <row r="25" spans="1:13" x14ac:dyDescent="0.2">
      <c r="A25" s="12"/>
      <c r="B25" s="21"/>
      <c r="C25" s="45"/>
      <c r="E25" s="45"/>
      <c r="F25" s="54"/>
      <c r="G25" s="53"/>
      <c r="H25" s="13"/>
      <c r="I25" s="48"/>
      <c r="M25" s="13"/>
    </row>
    <row r="26" spans="1:13" x14ac:dyDescent="0.2">
      <c r="A26" s="12"/>
      <c r="B26" s="21"/>
      <c r="C26" s="45"/>
      <c r="D26" s="31"/>
      <c r="E26" s="13"/>
      <c r="F26" s="54"/>
      <c r="H26" s="13"/>
      <c r="I26" s="12"/>
      <c r="M26" s="13"/>
    </row>
    <row r="27" spans="1:13" x14ac:dyDescent="0.2">
      <c r="A27" s="12"/>
      <c r="B27" s="21"/>
      <c r="C27" s="54"/>
      <c r="D27" s="40"/>
      <c r="E27" s="13"/>
      <c r="F27" s="54"/>
      <c r="H27" s="13"/>
      <c r="I27" s="12"/>
      <c r="M27" s="13"/>
    </row>
    <row r="28" spans="1:13" x14ac:dyDescent="0.2">
      <c r="A28" s="12"/>
      <c r="B28" s="21"/>
      <c r="C28" s="54"/>
      <c r="D28" s="40"/>
      <c r="E28" s="13"/>
      <c r="F28" s="54"/>
      <c r="H28" s="13"/>
      <c r="I28" s="12"/>
      <c r="M28" s="13"/>
    </row>
    <row r="29" spans="1:13" x14ac:dyDescent="0.2">
      <c r="A29" s="12"/>
      <c r="B29" s="21"/>
      <c r="C29" s="54"/>
      <c r="D29" s="40"/>
      <c r="E29" s="13"/>
      <c r="F29" s="54"/>
      <c r="H29" s="13"/>
      <c r="I29" s="12"/>
      <c r="M29" s="13"/>
    </row>
    <row r="30" spans="1:13" x14ac:dyDescent="0.2">
      <c r="A30" s="14"/>
      <c r="B30" s="22"/>
      <c r="C30" s="14"/>
      <c r="D30" s="17" t="s">
        <v>31</v>
      </c>
      <c r="E30" s="18">
        <f>SUM(E22:E29)</f>
        <v>0</v>
      </c>
      <c r="F30" s="19"/>
      <c r="G30" s="52" t="s">
        <v>31</v>
      </c>
      <c r="H30" s="18">
        <f>SUM(H22:H29)</f>
        <v>0</v>
      </c>
      <c r="I30" s="14"/>
      <c r="J30" s="15">
        <f>SUM(E30,H30)</f>
        <v>0</v>
      </c>
      <c r="K30" s="15">
        <f>IF(J30&gt;$G$3,1,(J30/$G$3))</f>
        <v>0</v>
      </c>
      <c r="L30" s="15"/>
      <c r="M30" s="24" t="str">
        <f>IF(J30&gt;4,"Overloaded","OK")</f>
        <v>OK</v>
      </c>
    </row>
    <row r="31" spans="1:13" x14ac:dyDescent="0.2">
      <c r="A31" s="9" t="s">
        <v>102</v>
      </c>
      <c r="B31" s="20" t="s">
        <v>30</v>
      </c>
      <c r="C31" s="9" t="s">
        <v>104</v>
      </c>
      <c r="D31" s="46">
        <v>30601710</v>
      </c>
      <c r="E31" s="13">
        <f>1.5/2</f>
        <v>0.75</v>
      </c>
      <c r="F31" s="12" t="s">
        <v>109</v>
      </c>
      <c r="G31">
        <v>30601792</v>
      </c>
      <c r="H31" s="48">
        <v>0.25</v>
      </c>
      <c r="I31" s="9"/>
      <c r="J31" s="10"/>
      <c r="K31" s="10"/>
      <c r="L31" s="10"/>
      <c r="M31" s="11"/>
    </row>
    <row r="32" spans="1:13" x14ac:dyDescent="0.2">
      <c r="A32" s="12"/>
      <c r="B32" s="12"/>
      <c r="C32" s="12" t="s">
        <v>99</v>
      </c>
      <c r="D32">
        <v>30601791</v>
      </c>
      <c r="E32" s="48">
        <v>0.25</v>
      </c>
      <c r="F32" s="12" t="s">
        <v>105</v>
      </c>
      <c r="G32">
        <v>30601794</v>
      </c>
      <c r="H32" s="48">
        <v>0.25</v>
      </c>
      <c r="I32" s="12"/>
      <c r="M32" s="13"/>
    </row>
    <row r="33" spans="1:13" x14ac:dyDescent="0.2">
      <c r="A33" s="12"/>
      <c r="B33" s="12"/>
      <c r="C33" s="12" t="s">
        <v>100</v>
      </c>
      <c r="D33">
        <v>30601793</v>
      </c>
      <c r="E33" s="48">
        <v>0.25</v>
      </c>
      <c r="F33" s="12" t="s">
        <v>92</v>
      </c>
      <c r="G33">
        <v>30601796</v>
      </c>
      <c r="H33" s="45">
        <v>0.25</v>
      </c>
      <c r="I33" s="12"/>
      <c r="M33" s="13"/>
    </row>
    <row r="34" spans="1:13" x14ac:dyDescent="0.2">
      <c r="A34" s="12"/>
      <c r="B34" s="12"/>
      <c r="C34" s="12" t="s">
        <v>106</v>
      </c>
      <c r="D34">
        <v>30601795</v>
      </c>
      <c r="E34" s="45">
        <v>0.25</v>
      </c>
      <c r="F34" s="9" t="s">
        <v>93</v>
      </c>
      <c r="G34" s="31" t="s">
        <v>108</v>
      </c>
      <c r="H34" s="13">
        <v>1</v>
      </c>
      <c r="I34" s="12"/>
      <c r="M34" s="13"/>
    </row>
    <row r="35" spans="1:13" x14ac:dyDescent="0.2">
      <c r="A35" s="12"/>
      <c r="B35" s="21"/>
      <c r="C35" s="9" t="s">
        <v>93</v>
      </c>
      <c r="D35" s="31" t="s">
        <v>108</v>
      </c>
      <c r="E35" s="13">
        <v>1</v>
      </c>
      <c r="F35" s="9" t="s">
        <v>93</v>
      </c>
      <c r="G35" s="31" t="s">
        <v>108</v>
      </c>
      <c r="H35" s="13">
        <f>1+0.5+0.5</f>
        <v>2</v>
      </c>
      <c r="I35" s="12"/>
      <c r="M35" s="13"/>
    </row>
    <row r="36" spans="1:13" x14ac:dyDescent="0.2">
      <c r="A36" s="12"/>
      <c r="B36" s="21"/>
      <c r="C36" s="9" t="s">
        <v>93</v>
      </c>
      <c r="D36" s="31" t="s">
        <v>108</v>
      </c>
      <c r="E36" s="13">
        <f>1+0.5+0.5</f>
        <v>2</v>
      </c>
      <c r="F36" s="54"/>
      <c r="H36" s="13"/>
      <c r="I36" s="12"/>
      <c r="M36" s="13"/>
    </row>
    <row r="37" spans="1:13" x14ac:dyDescent="0.2">
      <c r="A37" s="12"/>
      <c r="B37" s="21"/>
      <c r="C37" s="54"/>
      <c r="D37" s="40"/>
      <c r="E37" s="13"/>
      <c r="F37" s="54"/>
      <c r="H37" s="13"/>
      <c r="I37" s="12"/>
      <c r="M37" s="13"/>
    </row>
    <row r="38" spans="1:13" x14ac:dyDescent="0.2">
      <c r="A38" s="12"/>
      <c r="B38" s="21"/>
      <c r="C38" s="54"/>
      <c r="D38" s="40"/>
      <c r="E38" s="13"/>
      <c r="F38" s="54"/>
      <c r="H38" s="13"/>
      <c r="I38" s="12"/>
      <c r="M38" s="13"/>
    </row>
    <row r="39" spans="1:13" x14ac:dyDescent="0.2">
      <c r="A39" s="12"/>
      <c r="B39" s="21"/>
      <c r="C39" s="54"/>
      <c r="D39" s="40"/>
      <c r="E39" s="13"/>
      <c r="F39" s="54"/>
      <c r="H39" s="13"/>
      <c r="I39" s="12"/>
      <c r="M39" s="13"/>
    </row>
    <row r="40" spans="1:13" x14ac:dyDescent="0.2">
      <c r="A40" s="14"/>
      <c r="B40" s="22"/>
      <c r="C40" s="14"/>
      <c r="D40" s="17" t="s">
        <v>31</v>
      </c>
      <c r="E40" s="18">
        <f>SUM(E31:E35)</f>
        <v>2.5</v>
      </c>
      <c r="F40" s="19"/>
      <c r="G40" s="52" t="s">
        <v>31</v>
      </c>
      <c r="H40" s="18">
        <f>SUM(H31:H34)</f>
        <v>1.75</v>
      </c>
      <c r="I40" s="14"/>
      <c r="J40" s="15">
        <f>SUM(E40,H40)</f>
        <v>4.25</v>
      </c>
      <c r="K40" s="15">
        <f>IF(J40&gt;$G$3,1,(J40/$G$3))</f>
        <v>1</v>
      </c>
      <c r="L40" s="15"/>
      <c r="M40" s="24" t="str">
        <f>IF(J40&gt;4,"Overloaded","OK")</f>
        <v>Overloaded</v>
      </c>
    </row>
    <row r="42" spans="1:13" x14ac:dyDescent="0.2">
      <c r="J42" s="23" t="s">
        <v>34</v>
      </c>
      <c r="K42" s="23">
        <f>SUM(K21:K41)</f>
        <v>2</v>
      </c>
      <c r="M42" t="s">
        <v>63</v>
      </c>
    </row>
    <row r="43" spans="1:13" x14ac:dyDescent="0.2">
      <c r="J43" s="39" t="s">
        <v>62</v>
      </c>
      <c r="K43" s="39">
        <f>K42/3</f>
        <v>0.66666666666666663</v>
      </c>
      <c r="M43" t="s">
        <v>64</v>
      </c>
    </row>
    <row r="44" spans="1:13" x14ac:dyDescent="0.2">
      <c r="K44" s="38"/>
    </row>
    <row r="45" spans="1:13" x14ac:dyDescent="0.2">
      <c r="A45" t="s">
        <v>32</v>
      </c>
    </row>
    <row r="46" spans="1:13" x14ac:dyDescent="0.2">
      <c r="A46" s="20" t="s">
        <v>84</v>
      </c>
      <c r="B46" s="20" t="s">
        <v>33</v>
      </c>
      <c r="C46" s="9" t="s">
        <v>101</v>
      </c>
      <c r="D46" s="46">
        <v>30601892</v>
      </c>
      <c r="E46" s="11">
        <v>1</v>
      </c>
      <c r="F46" s="9" t="s">
        <v>101</v>
      </c>
      <c r="G46" s="46">
        <v>30601892</v>
      </c>
      <c r="H46" s="11">
        <v>1</v>
      </c>
      <c r="I46" s="9"/>
      <c r="J46" s="10"/>
      <c r="K46" s="10"/>
      <c r="L46" s="10"/>
      <c r="M46" s="11"/>
    </row>
    <row r="47" spans="1:13" x14ac:dyDescent="0.2">
      <c r="A47" s="21"/>
      <c r="B47" s="21"/>
      <c r="C47" s="54" t="s">
        <v>93</v>
      </c>
      <c r="D47" s="31">
        <v>30601894</v>
      </c>
      <c r="E47" s="45">
        <v>1</v>
      </c>
      <c r="F47" s="54" t="s">
        <v>93</v>
      </c>
      <c r="G47" s="31">
        <v>30601894</v>
      </c>
      <c r="H47" s="45">
        <v>1</v>
      </c>
      <c r="I47" s="48"/>
      <c r="M47" s="13"/>
    </row>
    <row r="48" spans="1:13" x14ac:dyDescent="0.2">
      <c r="A48" s="21"/>
      <c r="B48" s="21"/>
      <c r="C48" s="9" t="s">
        <v>93</v>
      </c>
      <c r="D48" s="31" t="s">
        <v>108</v>
      </c>
      <c r="E48" s="45">
        <v>0.5</v>
      </c>
      <c r="F48" s="9" t="s">
        <v>93</v>
      </c>
      <c r="G48" s="31" t="s">
        <v>108</v>
      </c>
      <c r="H48" s="45">
        <v>0.5</v>
      </c>
      <c r="I48" s="48"/>
      <c r="M48" s="13"/>
    </row>
    <row r="49" spans="1:13" x14ac:dyDescent="0.2">
      <c r="A49" s="21"/>
      <c r="B49" s="21"/>
      <c r="C49" s="45"/>
      <c r="D49" s="31"/>
      <c r="E49" s="45"/>
      <c r="F49" s="54"/>
      <c r="G49" s="53"/>
      <c r="H49" s="13"/>
      <c r="I49" s="48"/>
      <c r="M49" s="13"/>
    </row>
    <row r="50" spans="1:13" x14ac:dyDescent="0.2">
      <c r="A50" s="21"/>
      <c r="B50" s="21"/>
      <c r="C50" s="45"/>
      <c r="D50" s="31"/>
      <c r="E50" s="13"/>
      <c r="F50" s="54"/>
      <c r="G50" s="53"/>
      <c r="H50" s="13"/>
      <c r="I50" s="48"/>
      <c r="M50" s="13"/>
    </row>
    <row r="51" spans="1:13" x14ac:dyDescent="0.2">
      <c r="A51" s="21"/>
      <c r="B51" s="21"/>
      <c r="C51" s="54"/>
      <c r="D51" s="40"/>
      <c r="E51" s="13"/>
      <c r="F51" s="54"/>
      <c r="H51" s="13"/>
      <c r="I51" s="48"/>
      <c r="M51" s="13"/>
    </row>
    <row r="52" spans="1:13" x14ac:dyDescent="0.2">
      <c r="A52" s="21"/>
      <c r="B52" s="21"/>
      <c r="C52" s="54"/>
      <c r="D52" s="40"/>
      <c r="E52" s="13"/>
      <c r="F52" s="54"/>
      <c r="H52" s="13"/>
      <c r="I52" s="12"/>
      <c r="M52" s="13"/>
    </row>
    <row r="53" spans="1:13" x14ac:dyDescent="0.2">
      <c r="A53" s="22"/>
      <c r="B53" s="22"/>
      <c r="C53" s="14"/>
      <c r="D53" s="17" t="s">
        <v>31</v>
      </c>
      <c r="E53" s="18">
        <f>SUM(E46:E49)</f>
        <v>2.5</v>
      </c>
      <c r="F53" s="19"/>
      <c r="G53" s="52" t="s">
        <v>31</v>
      </c>
      <c r="H53" s="18">
        <f>SUM(H46:H49)</f>
        <v>2.5</v>
      </c>
      <c r="I53" s="14"/>
      <c r="J53" s="15">
        <f>SUM(E53,H53)</f>
        <v>5</v>
      </c>
      <c r="K53" s="15">
        <f>IF(J53&gt;$G$3,1,(J53/$G$3))</f>
        <v>1</v>
      </c>
      <c r="L53" s="15"/>
      <c r="M53" s="16" t="str">
        <f>IF(J53&gt;4,"Overloaded","OK")</f>
        <v>Overloaded</v>
      </c>
    </row>
    <row r="54" spans="1:13" x14ac:dyDescent="0.2">
      <c r="A54" s="20" t="s">
        <v>85</v>
      </c>
      <c r="B54" t="s">
        <v>33</v>
      </c>
      <c r="C54" s="9" t="s">
        <v>96</v>
      </c>
      <c r="D54" s="31" t="s">
        <v>108</v>
      </c>
      <c r="E54" s="48">
        <v>0.5</v>
      </c>
      <c r="F54" s="9" t="s">
        <v>89</v>
      </c>
      <c r="G54" s="26">
        <v>30601770</v>
      </c>
      <c r="H54" s="11">
        <v>1.5</v>
      </c>
      <c r="I54" s="9"/>
      <c r="J54" s="10"/>
      <c r="K54" s="10"/>
      <c r="L54" s="10"/>
      <c r="M54" s="11"/>
    </row>
    <row r="55" spans="1:13" x14ac:dyDescent="0.2">
      <c r="A55" s="21"/>
      <c r="B55" s="21"/>
      <c r="C55" s="9"/>
      <c r="D55" s="31"/>
      <c r="E55" s="48"/>
      <c r="F55" s="9" t="s">
        <v>96</v>
      </c>
      <c r="G55" s="31" t="s">
        <v>108</v>
      </c>
      <c r="H55" s="48">
        <v>0.5</v>
      </c>
      <c r="I55" s="48"/>
      <c r="M55" s="13"/>
    </row>
    <row r="56" spans="1:13" x14ac:dyDescent="0.2">
      <c r="A56" s="21"/>
      <c r="B56" s="21"/>
      <c r="C56" s="45"/>
      <c r="E56" s="45"/>
      <c r="F56" s="12"/>
      <c r="G56" s="53"/>
      <c r="H56" s="13"/>
      <c r="I56" s="48"/>
      <c r="M56" s="13"/>
    </row>
    <row r="57" spans="1:13" x14ac:dyDescent="0.2">
      <c r="A57" s="21"/>
      <c r="B57" s="21"/>
      <c r="C57" s="45"/>
      <c r="D57" s="31"/>
      <c r="E57" s="13"/>
      <c r="F57" s="12"/>
      <c r="G57" s="53"/>
      <c r="H57" s="13"/>
      <c r="I57" s="48"/>
      <c r="M57" s="13"/>
    </row>
    <row r="58" spans="1:13" x14ac:dyDescent="0.2">
      <c r="A58" s="21"/>
      <c r="B58" s="21"/>
      <c r="C58" s="54"/>
      <c r="D58" s="40"/>
      <c r="E58" s="13"/>
      <c r="F58" s="54"/>
      <c r="H58" s="13"/>
      <c r="I58" s="12"/>
      <c r="M58" s="13"/>
    </row>
    <row r="59" spans="1:13" x14ac:dyDescent="0.2">
      <c r="A59" s="21"/>
      <c r="B59" s="21"/>
      <c r="C59" s="12"/>
      <c r="E59" s="13"/>
      <c r="F59" s="54"/>
      <c r="H59" s="13"/>
      <c r="I59" s="12"/>
      <c r="M59" s="13"/>
    </row>
    <row r="60" spans="1:13" x14ac:dyDescent="0.2">
      <c r="A60" s="22"/>
      <c r="B60" s="22"/>
      <c r="C60" s="14"/>
      <c r="D60" s="17" t="s">
        <v>31</v>
      </c>
      <c r="E60" s="18">
        <f>SUM(E54:E57)</f>
        <v>0.5</v>
      </c>
      <c r="F60" s="19"/>
      <c r="G60" s="52" t="s">
        <v>31</v>
      </c>
      <c r="H60" s="18">
        <f>SUM(H54:H57)</f>
        <v>2</v>
      </c>
      <c r="I60" s="14"/>
      <c r="J60" s="15">
        <f>SUM(E60,H60)</f>
        <v>2.5</v>
      </c>
      <c r="K60" s="15">
        <f>IF(J60&gt;$G$3,1,(J60/$G$3))</f>
        <v>0.625</v>
      </c>
      <c r="L60" s="15"/>
      <c r="M60" s="16" t="str">
        <f>IF(J60&gt;4,"Overloaded","OK")</f>
        <v>OK</v>
      </c>
    </row>
    <row r="61" spans="1:13" x14ac:dyDescent="0.2">
      <c r="A61" s="20" t="s">
        <v>86</v>
      </c>
      <c r="B61" t="s">
        <v>33</v>
      </c>
      <c r="C61" s="9" t="s">
        <v>101</v>
      </c>
      <c r="D61" s="46">
        <v>30601892</v>
      </c>
      <c r="E61" s="11">
        <v>1</v>
      </c>
      <c r="F61" s="9" t="s">
        <v>101</v>
      </c>
      <c r="G61" s="46">
        <v>30601892</v>
      </c>
      <c r="H61" s="11">
        <v>1</v>
      </c>
      <c r="I61" s="9"/>
      <c r="J61" s="10"/>
      <c r="K61" s="10"/>
      <c r="L61" s="10"/>
      <c r="M61" s="11"/>
    </row>
    <row r="62" spans="1:13" x14ac:dyDescent="0.2">
      <c r="A62" s="21"/>
      <c r="B62" s="13"/>
      <c r="C62" s="54" t="s">
        <v>93</v>
      </c>
      <c r="D62" s="31">
        <v>30601894</v>
      </c>
      <c r="E62" s="45">
        <v>2</v>
      </c>
      <c r="F62" s="54" t="s">
        <v>93</v>
      </c>
      <c r="G62" s="31">
        <v>30601894</v>
      </c>
      <c r="H62" s="45">
        <v>2</v>
      </c>
      <c r="I62" s="12"/>
      <c r="M62" s="13"/>
    </row>
    <row r="63" spans="1:13" x14ac:dyDescent="0.2">
      <c r="A63" s="21"/>
      <c r="B63" s="13"/>
      <c r="C63" s="9" t="s">
        <v>93</v>
      </c>
      <c r="D63" s="31" t="s">
        <v>108</v>
      </c>
      <c r="E63" s="13">
        <v>1</v>
      </c>
      <c r="F63" s="9" t="s">
        <v>93</v>
      </c>
      <c r="G63" s="31" t="s">
        <v>108</v>
      </c>
      <c r="H63" s="13">
        <v>1</v>
      </c>
      <c r="I63" s="12"/>
      <c r="M63" s="13"/>
    </row>
    <row r="64" spans="1:13" x14ac:dyDescent="0.2">
      <c r="A64" s="22"/>
      <c r="B64" s="16"/>
      <c r="C64" s="14"/>
      <c r="D64" s="17" t="s">
        <v>31</v>
      </c>
      <c r="E64" s="18">
        <f>SUM(E61:E63)</f>
        <v>4</v>
      </c>
      <c r="F64" s="19"/>
      <c r="G64" s="52" t="s">
        <v>31</v>
      </c>
      <c r="H64" s="18">
        <f>SUM(H61:H63)</f>
        <v>4</v>
      </c>
      <c r="I64" s="14"/>
      <c r="J64" s="15">
        <f>SUM(E64,H64)</f>
        <v>8</v>
      </c>
      <c r="K64" s="15">
        <f>IF(J64&gt;$G$3,1,(J64/$G$3))</f>
        <v>1</v>
      </c>
      <c r="L64" s="15"/>
      <c r="M64" s="16" t="str">
        <f>IF(J64&gt;4,"Overloaded","OK")</f>
        <v>Overloaded</v>
      </c>
    </row>
    <row r="65" spans="1:13" x14ac:dyDescent="0.2">
      <c r="A65" s="20" t="s">
        <v>82</v>
      </c>
      <c r="B65" s="20" t="s">
        <v>33</v>
      </c>
      <c r="C65" s="9" t="s">
        <v>97</v>
      </c>
      <c r="D65" s="46">
        <v>30601701</v>
      </c>
      <c r="E65" s="11">
        <v>1.5</v>
      </c>
      <c r="F65" s="9" t="s">
        <v>101</v>
      </c>
      <c r="G65" s="46">
        <v>30601892</v>
      </c>
      <c r="H65" s="45">
        <f>1+1+0.5+0.5</f>
        <v>3</v>
      </c>
      <c r="I65" s="9"/>
      <c r="J65" s="10"/>
      <c r="K65" s="10"/>
      <c r="L65" s="10"/>
      <c r="M65" s="11"/>
    </row>
    <row r="66" spans="1:13" x14ac:dyDescent="0.2">
      <c r="A66" s="21"/>
      <c r="B66" s="21"/>
      <c r="C66" s="45" t="s">
        <v>98</v>
      </c>
      <c r="D66">
        <v>30601702</v>
      </c>
      <c r="E66" s="48">
        <v>1.5</v>
      </c>
      <c r="F66" s="9" t="s">
        <v>101</v>
      </c>
      <c r="G66" s="46">
        <v>30601892</v>
      </c>
      <c r="H66" s="45">
        <f>1+1+0.5+0.5</f>
        <v>3</v>
      </c>
      <c r="I66" s="48"/>
      <c r="M66" s="13"/>
    </row>
    <row r="67" spans="1:13" x14ac:dyDescent="0.2">
      <c r="A67" s="21"/>
      <c r="B67" s="21"/>
      <c r="C67" s="9" t="s">
        <v>101</v>
      </c>
      <c r="D67" s="46">
        <v>30601892</v>
      </c>
      <c r="E67" s="45">
        <f>1+1+0.5+0.5</f>
        <v>3</v>
      </c>
      <c r="F67" s="54" t="s">
        <v>93</v>
      </c>
      <c r="G67" s="31">
        <v>30601894</v>
      </c>
      <c r="H67" s="45">
        <v>2</v>
      </c>
      <c r="I67" s="48"/>
      <c r="M67" s="13"/>
    </row>
    <row r="68" spans="1:13" x14ac:dyDescent="0.2">
      <c r="A68" s="21"/>
      <c r="B68" s="21"/>
      <c r="C68" s="54" t="s">
        <v>93</v>
      </c>
      <c r="D68" s="31">
        <v>30601894</v>
      </c>
      <c r="E68" s="45">
        <v>2</v>
      </c>
      <c r="F68" s="9" t="s">
        <v>94</v>
      </c>
      <c r="G68" s="31" t="s">
        <v>108</v>
      </c>
      <c r="H68" s="13">
        <v>0.5</v>
      </c>
      <c r="I68" s="48"/>
      <c r="M68" s="13"/>
    </row>
    <row r="69" spans="1:13" x14ac:dyDescent="0.2">
      <c r="A69" s="21"/>
      <c r="B69" s="21"/>
      <c r="C69" s="9" t="s">
        <v>95</v>
      </c>
      <c r="D69" s="31" t="s">
        <v>108</v>
      </c>
      <c r="E69" s="13">
        <v>0.5</v>
      </c>
      <c r="F69" s="9" t="s">
        <v>96</v>
      </c>
      <c r="G69" s="31" t="s">
        <v>108</v>
      </c>
      <c r="H69" s="13">
        <f>1</f>
        <v>1</v>
      </c>
      <c r="I69" s="48"/>
      <c r="M69" s="13"/>
    </row>
    <row r="70" spans="1:13" x14ac:dyDescent="0.2">
      <c r="A70" s="21"/>
      <c r="B70" s="21"/>
      <c r="C70" s="9" t="s">
        <v>94</v>
      </c>
      <c r="D70" s="31" t="s">
        <v>108</v>
      </c>
      <c r="E70" s="13">
        <v>0.5</v>
      </c>
      <c r="F70" s="54" t="s">
        <v>88</v>
      </c>
      <c r="G70" s="40">
        <v>30601722</v>
      </c>
      <c r="H70" s="13"/>
      <c r="I70" s="48"/>
      <c r="M70" s="13"/>
    </row>
    <row r="71" spans="1:13" x14ac:dyDescent="0.2">
      <c r="A71" s="21"/>
      <c r="B71" s="21"/>
      <c r="C71" s="9" t="s">
        <v>96</v>
      </c>
      <c r="D71" s="31" t="s">
        <v>108</v>
      </c>
      <c r="E71" s="13">
        <f>1</f>
        <v>1</v>
      </c>
      <c r="F71" s="54"/>
      <c r="H71" s="13"/>
      <c r="I71" s="12"/>
      <c r="M71" s="13"/>
    </row>
    <row r="72" spans="1:13" x14ac:dyDescent="0.2">
      <c r="A72" s="22"/>
      <c r="B72" s="22"/>
      <c r="C72" s="14"/>
      <c r="D72" s="17" t="s">
        <v>31</v>
      </c>
      <c r="E72" s="18">
        <f>SUM(E65:E68)</f>
        <v>8</v>
      </c>
      <c r="F72" s="19"/>
      <c r="G72" s="52" t="s">
        <v>31</v>
      </c>
      <c r="H72" s="18">
        <f>SUM(H65:H68)</f>
        <v>8.5</v>
      </c>
      <c r="I72" s="14"/>
      <c r="J72" s="15">
        <f>SUM(E72,H72)</f>
        <v>16.5</v>
      </c>
      <c r="K72" s="15">
        <f>IF(J72&gt;$G$3,1,(J72/$G$3))</f>
        <v>1</v>
      </c>
      <c r="L72" s="15"/>
      <c r="M72" s="16" t="str">
        <f>IF(J72&gt;4,"Overloaded","OK")</f>
        <v>Overloaded</v>
      </c>
    </row>
    <row r="75" spans="1:13" x14ac:dyDescent="0.2">
      <c r="J75" s="23" t="s">
        <v>34</v>
      </c>
      <c r="K75" s="23">
        <f>SUM(K53:K74)</f>
        <v>3.625</v>
      </c>
      <c r="M75" t="s">
        <v>67</v>
      </c>
    </row>
    <row r="76" spans="1:13" x14ac:dyDescent="0.2">
      <c r="J76" s="39" t="s">
        <v>62</v>
      </c>
      <c r="K76" s="39">
        <f>K75/3</f>
        <v>1.2083333333333333</v>
      </c>
      <c r="M76" t="s">
        <v>68</v>
      </c>
    </row>
    <row r="77" spans="1:13" x14ac:dyDescent="0.2">
      <c r="A77" t="s">
        <v>87</v>
      </c>
    </row>
    <row r="78" spans="1:13" x14ac:dyDescent="0.2">
      <c r="A78" s="20" t="s">
        <v>90</v>
      </c>
      <c r="B78" s="20" t="s">
        <v>33</v>
      </c>
      <c r="C78" s="47" t="s">
        <v>101</v>
      </c>
      <c r="D78" s="46">
        <v>30601892</v>
      </c>
      <c r="E78" s="11">
        <v>0.5</v>
      </c>
      <c r="F78" s="47" t="s">
        <v>101</v>
      </c>
      <c r="G78" s="46">
        <v>30601892</v>
      </c>
      <c r="H78" s="11">
        <v>0.5</v>
      </c>
      <c r="I78" s="9"/>
      <c r="J78" s="10"/>
      <c r="K78" s="10"/>
      <c r="L78" s="10"/>
      <c r="M78" s="11"/>
    </row>
    <row r="79" spans="1:13" x14ac:dyDescent="0.2">
      <c r="A79" s="21"/>
      <c r="B79" s="12"/>
      <c r="C79" s="12" t="s">
        <v>93</v>
      </c>
      <c r="D79" s="31" t="s">
        <v>108</v>
      </c>
      <c r="E79" s="48">
        <v>0.5</v>
      </c>
      <c r="F79" s="12" t="s">
        <v>93</v>
      </c>
      <c r="G79" s="31" t="s">
        <v>108</v>
      </c>
      <c r="H79" s="13">
        <v>0.5</v>
      </c>
      <c r="I79" s="12"/>
      <c r="M79" s="13"/>
    </row>
    <row r="80" spans="1:13" x14ac:dyDescent="0.2">
      <c r="A80" s="21"/>
      <c r="B80" s="21"/>
      <c r="C80" s="12"/>
      <c r="E80" s="13"/>
      <c r="F80" s="48"/>
      <c r="H80" s="13"/>
      <c r="I80" s="12"/>
      <c r="M80" s="13"/>
    </row>
    <row r="81" spans="1:13" x14ac:dyDescent="0.2">
      <c r="A81" s="22"/>
      <c r="B81" s="22"/>
      <c r="C81" s="14"/>
      <c r="D81" s="17" t="s">
        <v>31</v>
      </c>
      <c r="E81" s="18">
        <f>SUM(E78:E80)</f>
        <v>1</v>
      </c>
      <c r="F81" s="17"/>
      <c r="G81" s="52" t="s">
        <v>31</v>
      </c>
      <c r="H81" s="18">
        <f>SUM(H78:H80)</f>
        <v>1</v>
      </c>
      <c r="I81" s="14"/>
      <c r="J81" s="15">
        <f>SUM(E81,H81)</f>
        <v>2</v>
      </c>
      <c r="K81" s="15">
        <f>IF(J81&gt;$G$3,1,(J81/$G$3))</f>
        <v>0.5</v>
      </c>
      <c r="L81" s="15"/>
      <c r="M81" s="16" t="str">
        <f>IF(J81&gt;4,"Overloaded","OK")</f>
        <v>OK</v>
      </c>
    </row>
    <row r="82" spans="1:13" x14ac:dyDescent="0.2">
      <c r="A82" s="20" t="s">
        <v>91</v>
      </c>
      <c r="B82" t="s">
        <v>33</v>
      </c>
      <c r="C82" s="47" t="s">
        <v>101</v>
      </c>
      <c r="D82" s="31">
        <v>30601892</v>
      </c>
      <c r="E82" s="11">
        <f>0.5+0.5</f>
        <v>1</v>
      </c>
      <c r="F82" s="45" t="s">
        <v>93</v>
      </c>
      <c r="G82" s="31">
        <v>30601894</v>
      </c>
      <c r="H82" s="45">
        <v>1</v>
      </c>
      <c r="I82" s="9"/>
      <c r="J82" s="10"/>
      <c r="K82" s="10"/>
      <c r="L82" s="10"/>
      <c r="M82" s="11"/>
    </row>
    <row r="83" spans="1:13" x14ac:dyDescent="0.2">
      <c r="A83" s="21"/>
      <c r="B83" s="21"/>
      <c r="C83" s="45"/>
      <c r="E83" s="13"/>
      <c r="F83" s="45"/>
      <c r="H83" s="13"/>
      <c r="I83" s="12"/>
      <c r="M83" s="13"/>
    </row>
    <row r="84" spans="1:13" x14ac:dyDescent="0.2">
      <c r="A84" s="21"/>
      <c r="B84" s="21"/>
      <c r="C84" s="12"/>
      <c r="E84" s="13"/>
      <c r="F84" s="48"/>
      <c r="H84" s="13"/>
      <c r="I84" s="12"/>
      <c r="M84" s="13"/>
    </row>
    <row r="85" spans="1:13" x14ac:dyDescent="0.2">
      <c r="A85" s="22"/>
      <c r="B85" s="22"/>
      <c r="C85" s="14"/>
      <c r="D85" s="17" t="s">
        <v>31</v>
      </c>
      <c r="E85" s="18">
        <f>SUM(E82:E84)</f>
        <v>1</v>
      </c>
      <c r="F85" s="17"/>
      <c r="G85" s="52" t="s">
        <v>31</v>
      </c>
      <c r="H85" s="18">
        <f>SUM(H82:H84)</f>
        <v>1</v>
      </c>
      <c r="I85" s="14"/>
      <c r="J85" s="15">
        <f>SUM(E85,H85)</f>
        <v>2</v>
      </c>
      <c r="K85" s="15">
        <f>IF(J85&gt;$G$3,1,(J85/$G$3))</f>
        <v>0.5</v>
      </c>
      <c r="L85" s="15"/>
      <c r="M85" s="16" t="str">
        <f>IF(J85&gt;4,"Overloaded","OK")</f>
        <v>OK</v>
      </c>
    </row>
    <row r="86" spans="1:13" x14ac:dyDescent="0.2">
      <c r="A86" s="20" t="s">
        <v>107</v>
      </c>
      <c r="B86" t="s">
        <v>33</v>
      </c>
      <c r="C86" s="47" t="s">
        <v>101</v>
      </c>
      <c r="D86" s="31">
        <v>30601892</v>
      </c>
      <c r="E86" s="11">
        <v>0.5</v>
      </c>
      <c r="F86" s="55" t="s">
        <v>101</v>
      </c>
      <c r="G86" s="31">
        <v>30601892</v>
      </c>
      <c r="H86" s="11">
        <v>0.5</v>
      </c>
      <c r="I86" s="9"/>
      <c r="J86" s="10"/>
      <c r="K86" s="10"/>
      <c r="L86" s="10"/>
      <c r="M86" s="11"/>
    </row>
    <row r="87" spans="1:13" x14ac:dyDescent="0.2">
      <c r="A87" s="21"/>
      <c r="B87" s="21"/>
      <c r="C87" s="9" t="s">
        <v>96</v>
      </c>
      <c r="D87" s="31" t="s">
        <v>108</v>
      </c>
      <c r="E87" s="13">
        <v>0.5</v>
      </c>
      <c r="F87" s="45"/>
      <c r="H87" s="13"/>
      <c r="I87" s="12"/>
      <c r="M87" s="13"/>
    </row>
    <row r="88" spans="1:13" x14ac:dyDescent="0.2">
      <c r="A88" s="21"/>
      <c r="B88" s="21"/>
      <c r="C88" s="12"/>
      <c r="E88" s="13"/>
      <c r="F88" s="48"/>
      <c r="H88" s="13"/>
      <c r="I88" s="12"/>
      <c r="M88" s="13"/>
    </row>
    <row r="89" spans="1:13" x14ac:dyDescent="0.2">
      <c r="A89" s="22"/>
      <c r="B89" s="22"/>
      <c r="C89" s="14"/>
      <c r="D89" s="17" t="s">
        <v>31</v>
      </c>
      <c r="E89" s="18">
        <f>SUM(E86:E88)</f>
        <v>1</v>
      </c>
      <c r="F89" s="17"/>
      <c r="G89" s="52" t="s">
        <v>31</v>
      </c>
      <c r="H89" s="18">
        <f>SUM(H86:H88)</f>
        <v>0.5</v>
      </c>
      <c r="I89" s="14"/>
      <c r="J89" s="15">
        <f>SUM(E89,H89)</f>
        <v>1.5</v>
      </c>
      <c r="K89" s="15">
        <f>IF(J89&gt;$G$3,1,(J89/$G$3))</f>
        <v>0.375</v>
      </c>
      <c r="L89" s="15"/>
      <c r="M89" s="16" t="str">
        <f>IF(J89&gt;4,"Overloaded","OK")</f>
        <v>OK</v>
      </c>
    </row>
    <row r="90" spans="1:13" x14ac:dyDescent="0.2">
      <c r="K90" s="38"/>
    </row>
    <row r="91" spans="1:13" x14ac:dyDescent="0.2">
      <c r="J91" s="41"/>
      <c r="K91" s="41"/>
    </row>
    <row r="92" spans="1:13" x14ac:dyDescent="0.2">
      <c r="A92" s="48"/>
      <c r="B92" s="48"/>
      <c r="C92" s="48"/>
      <c r="D92" s="48"/>
      <c r="E92" s="48"/>
      <c r="F92" s="48"/>
      <c r="G92" s="53"/>
      <c r="H92" s="48"/>
      <c r="I92" s="48"/>
      <c r="K92" s="38"/>
    </row>
    <row r="93" spans="1:13" x14ac:dyDescent="0.2">
      <c r="A93" s="58"/>
      <c r="B93" s="48"/>
      <c r="C93" s="48"/>
      <c r="D93" s="48"/>
      <c r="E93" s="48"/>
      <c r="F93" s="48"/>
      <c r="G93" s="53"/>
      <c r="H93" s="48"/>
      <c r="I93" s="48"/>
    </row>
    <row r="94" spans="1:13" x14ac:dyDescent="0.2">
      <c r="A94" s="48"/>
      <c r="B94" s="48"/>
      <c r="C94" s="48"/>
      <c r="D94" s="48"/>
      <c r="E94" s="48"/>
      <c r="F94" s="48"/>
      <c r="G94" s="53"/>
      <c r="H94" s="48"/>
      <c r="I94" s="48"/>
    </row>
    <row r="95" spans="1:13" x14ac:dyDescent="0.2">
      <c r="A95" s="48"/>
      <c r="B95" s="48"/>
      <c r="C95" s="48"/>
      <c r="D95" s="48"/>
      <c r="E95" s="48"/>
      <c r="F95" s="48"/>
      <c r="G95" s="53"/>
      <c r="H95" s="48"/>
      <c r="I95" s="48"/>
      <c r="J95" s="31"/>
    </row>
    <row r="96" spans="1:13" x14ac:dyDescent="0.2">
      <c r="A96" s="48"/>
      <c r="B96" s="48"/>
      <c r="C96" s="48"/>
      <c r="D96" s="48"/>
      <c r="E96" s="48"/>
      <c r="F96" s="48"/>
      <c r="G96" s="53"/>
      <c r="H96" s="48"/>
      <c r="I96" s="48"/>
    </row>
    <row r="97" spans="1:14" x14ac:dyDescent="0.2">
      <c r="A97" s="48"/>
      <c r="B97" s="48"/>
      <c r="C97" s="48"/>
      <c r="D97" s="48"/>
      <c r="E97" s="48"/>
      <c r="F97" s="48"/>
      <c r="G97" s="53"/>
      <c r="H97" s="48"/>
      <c r="I97" s="48"/>
    </row>
    <row r="98" spans="1:14" x14ac:dyDescent="0.2">
      <c r="A98" s="48"/>
      <c r="B98" s="48"/>
      <c r="C98" s="48"/>
      <c r="D98" s="48"/>
      <c r="E98" s="48"/>
      <c r="F98" s="48"/>
      <c r="G98" s="53"/>
      <c r="H98" s="48"/>
      <c r="I98" s="48"/>
    </row>
    <row r="99" spans="1:14" x14ac:dyDescent="0.2">
      <c r="A99" s="48"/>
      <c r="B99" s="48"/>
      <c r="C99" s="48"/>
      <c r="D99" s="48"/>
      <c r="E99" s="48"/>
      <c r="F99" s="48"/>
      <c r="G99" s="53"/>
      <c r="H99" s="48"/>
      <c r="I99" s="48"/>
    </row>
    <row r="100" spans="1:14" x14ac:dyDescent="0.2">
      <c r="A100" s="48"/>
      <c r="B100" s="48"/>
      <c r="C100" s="48"/>
      <c r="D100" s="48"/>
      <c r="E100" s="48"/>
      <c r="F100" s="48"/>
      <c r="G100" s="53"/>
      <c r="H100" s="48"/>
      <c r="I100" s="48"/>
    </row>
    <row r="101" spans="1:14" x14ac:dyDescent="0.2">
      <c r="A101" s="48"/>
      <c r="B101" s="48"/>
      <c r="C101" s="48"/>
      <c r="D101" s="48"/>
      <c r="E101" s="48"/>
      <c r="F101" s="48"/>
      <c r="G101" s="53"/>
      <c r="H101" s="48"/>
      <c r="I101" s="48"/>
    </row>
    <row r="102" spans="1:14" x14ac:dyDescent="0.2">
      <c r="A102" s="48"/>
      <c r="B102" s="48"/>
      <c r="C102" s="48"/>
      <c r="D102" s="48"/>
      <c r="E102" s="48"/>
      <c r="F102" s="48"/>
      <c r="G102" s="53"/>
      <c r="H102" s="48"/>
      <c r="I102" s="45"/>
      <c r="J102" s="56"/>
      <c r="K102" s="56"/>
      <c r="L102" s="56"/>
      <c r="M102" s="56"/>
      <c r="N102" s="56"/>
    </row>
    <row r="103" spans="1:14" x14ac:dyDescent="0.2">
      <c r="A103" s="48"/>
      <c r="B103" s="48"/>
      <c r="C103" s="48"/>
      <c r="D103" s="48"/>
      <c r="E103" s="48"/>
      <c r="F103" s="48"/>
      <c r="G103" s="53"/>
      <c r="H103" s="48"/>
      <c r="I103" s="45"/>
      <c r="J103" s="56"/>
      <c r="K103" s="56"/>
      <c r="L103" s="56"/>
      <c r="M103" s="56"/>
      <c r="N103" s="56"/>
    </row>
    <row r="104" spans="1:14" x14ac:dyDescent="0.2">
      <c r="I104" s="56"/>
      <c r="J104" s="57"/>
      <c r="K104" s="57"/>
      <c r="L104" s="56"/>
      <c r="M104" s="56"/>
      <c r="N104" s="56"/>
    </row>
    <row r="105" spans="1:14" x14ac:dyDescent="0.2">
      <c r="I105" s="56"/>
      <c r="J105" s="56"/>
      <c r="K105" s="56"/>
      <c r="L105" s="56"/>
      <c r="M105" s="56"/>
      <c r="N105" s="56"/>
    </row>
    <row r="106" spans="1:14" x14ac:dyDescent="0.2">
      <c r="I106" s="56"/>
      <c r="J106" s="57"/>
      <c r="K106" s="57"/>
      <c r="L106" s="56"/>
      <c r="M106" s="56"/>
      <c r="N106" s="56"/>
    </row>
    <row r="107" spans="1:14" x14ac:dyDescent="0.2">
      <c r="I107" s="56"/>
      <c r="J107" s="56"/>
      <c r="K107" s="56"/>
      <c r="L107" s="56"/>
      <c r="M107" s="56"/>
      <c r="N107" s="56"/>
    </row>
    <row r="108" spans="1:14" x14ac:dyDescent="0.2">
      <c r="I108" s="56"/>
      <c r="J108" s="56"/>
      <c r="K108" s="56"/>
      <c r="L108" s="56"/>
      <c r="M108" s="56"/>
      <c r="N108" s="56"/>
    </row>
    <row r="109" spans="1:14" x14ac:dyDescent="0.2">
      <c r="I109" s="56"/>
      <c r="J109" s="56"/>
      <c r="K109" s="56"/>
      <c r="L109" s="56"/>
      <c r="M109" s="56"/>
      <c r="N109" s="56"/>
    </row>
    <row r="110" spans="1:14" x14ac:dyDescent="0.2">
      <c r="I110" s="56"/>
      <c r="J110" s="56"/>
      <c r="K110" s="56"/>
      <c r="L110" s="56"/>
      <c r="M110" s="56"/>
      <c r="N110" s="56"/>
    </row>
    <row r="111" spans="1:14" x14ac:dyDescent="0.2">
      <c r="I111" s="56"/>
      <c r="J111" s="57"/>
      <c r="K111" s="57"/>
      <c r="L111" s="56"/>
      <c r="M111" s="56"/>
      <c r="N111" s="56"/>
    </row>
    <row r="112" spans="1:14" x14ac:dyDescent="0.2">
      <c r="I112" s="56"/>
      <c r="J112" s="57"/>
      <c r="K112" s="57"/>
      <c r="L112" s="56"/>
      <c r="M112" s="56"/>
      <c r="N112" s="56"/>
    </row>
    <row r="113" spans="9:14" x14ac:dyDescent="0.2">
      <c r="I113" s="56"/>
      <c r="J113" s="57"/>
      <c r="K113" s="57"/>
      <c r="L113" s="56"/>
      <c r="M113" s="56"/>
      <c r="N113" s="56"/>
    </row>
    <row r="114" spans="9:14" x14ac:dyDescent="0.2">
      <c r="I114" s="56"/>
      <c r="J114" s="57"/>
      <c r="K114" s="57"/>
      <c r="L114" s="56"/>
      <c r="M114" s="56"/>
      <c r="N114" s="56"/>
    </row>
    <row r="115" spans="9:14" x14ac:dyDescent="0.2">
      <c r="I115" s="56"/>
      <c r="J115" s="57"/>
      <c r="K115" s="57"/>
      <c r="L115" s="56"/>
      <c r="M115" s="56"/>
      <c r="N115" s="56"/>
    </row>
    <row r="116" spans="9:14" x14ac:dyDescent="0.2">
      <c r="I116" s="56"/>
      <c r="J116" s="56"/>
      <c r="K116" s="56"/>
      <c r="L116" s="56"/>
      <c r="M116" s="56"/>
      <c r="N116" s="56"/>
    </row>
    <row r="117" spans="9:14" x14ac:dyDescent="0.2">
      <c r="I117" s="56"/>
      <c r="J117" s="56"/>
      <c r="K117" s="56"/>
      <c r="L117" s="56"/>
      <c r="M117" s="56"/>
      <c r="N117" s="56"/>
    </row>
    <row r="118" spans="9:14" x14ac:dyDescent="0.2">
      <c r="I118" s="56"/>
      <c r="J118" s="56"/>
      <c r="K118" s="56"/>
      <c r="L118" s="56"/>
      <c r="M118" s="56"/>
      <c r="N118" s="56"/>
    </row>
    <row r="119" spans="9:14" x14ac:dyDescent="0.2">
      <c r="I119" s="56"/>
      <c r="J119" s="56"/>
      <c r="K119" s="56"/>
      <c r="L119" s="56"/>
      <c r="M119" s="56"/>
      <c r="N119" s="56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1"/>
  <sheetViews>
    <sheetView workbookViewId="0">
      <selection activeCell="I11" sqref="I11"/>
    </sheetView>
  </sheetViews>
  <sheetFormatPr defaultRowHeight="14.25" x14ac:dyDescent="0.2"/>
  <sheetData>
    <row r="1" spans="1:23" x14ac:dyDescent="0.2">
      <c r="A1" s="27" t="s">
        <v>35</v>
      </c>
    </row>
    <row r="3" spans="1:23" x14ac:dyDescent="0.2">
      <c r="A3" s="29"/>
      <c r="B3" s="29" t="s">
        <v>36</v>
      </c>
    </row>
    <row r="5" spans="1:23" x14ac:dyDescent="0.2">
      <c r="A5" s="27" t="s">
        <v>37</v>
      </c>
    </row>
    <row r="6" spans="1:23" x14ac:dyDescent="0.2">
      <c r="A6" s="27"/>
    </row>
    <row r="7" spans="1:23" x14ac:dyDescent="0.2">
      <c r="A7" s="27"/>
      <c r="B7" s="36" t="s">
        <v>38</v>
      </c>
      <c r="M7" s="36" t="s">
        <v>39</v>
      </c>
    </row>
    <row r="8" spans="1:23" x14ac:dyDescent="0.2">
      <c r="A8" s="27"/>
      <c r="B8" s="36"/>
      <c r="M8" s="36"/>
    </row>
    <row r="9" spans="1:23" x14ac:dyDescent="0.2">
      <c r="A9" s="27"/>
      <c r="B9" s="36"/>
      <c r="H9" s="35"/>
      <c r="I9" s="35" t="s">
        <v>40</v>
      </c>
      <c r="M9" s="36"/>
      <c r="V9" s="35"/>
      <c r="W9" s="35" t="s">
        <v>41</v>
      </c>
    </row>
    <row r="10" spans="1:23" x14ac:dyDescent="0.2">
      <c r="M10" s="36"/>
    </row>
    <row r="11" spans="1:23" x14ac:dyDescent="0.2">
      <c r="M11" s="36"/>
    </row>
    <row r="12" spans="1:23" x14ac:dyDescent="0.2">
      <c r="H12" s="35"/>
      <c r="M12" s="35" t="s">
        <v>42</v>
      </c>
      <c r="R12" s="35"/>
      <c r="S12" s="35" t="s">
        <v>43</v>
      </c>
    </row>
    <row r="15" spans="1:23" x14ac:dyDescent="0.2">
      <c r="M15" s="36"/>
    </row>
    <row r="16" spans="1:23" x14ac:dyDescent="0.2">
      <c r="M16" s="35" t="s">
        <v>44</v>
      </c>
      <c r="S16" t="s">
        <v>45</v>
      </c>
      <c r="U16" s="37"/>
      <c r="V16" s="37"/>
    </row>
    <row r="19" spans="1:20" x14ac:dyDescent="0.2">
      <c r="M19" s="36"/>
    </row>
    <row r="20" spans="1:20" x14ac:dyDescent="0.2">
      <c r="M20" s="35" t="s">
        <v>46</v>
      </c>
      <c r="T20" t="s">
        <v>47</v>
      </c>
    </row>
    <row r="23" spans="1:20" x14ac:dyDescent="0.2">
      <c r="A23" s="27" t="s">
        <v>48</v>
      </c>
    </row>
    <row r="24" spans="1:20" x14ac:dyDescent="0.2">
      <c r="A24" s="27"/>
    </row>
    <row r="25" spans="1:20" x14ac:dyDescent="0.2">
      <c r="B25" s="36" t="s">
        <v>38</v>
      </c>
      <c r="M25" s="36" t="s">
        <v>39</v>
      </c>
    </row>
    <row r="26" spans="1:20" x14ac:dyDescent="0.2">
      <c r="J26" t="s">
        <v>49</v>
      </c>
    </row>
    <row r="27" spans="1:20" x14ac:dyDescent="0.2">
      <c r="F27" s="35"/>
      <c r="G27" s="35" t="s">
        <v>50</v>
      </c>
    </row>
    <row r="28" spans="1:20" x14ac:dyDescent="0.2">
      <c r="R28" t="s">
        <v>60</v>
      </c>
    </row>
    <row r="31" spans="1:20" x14ac:dyDescent="0.2">
      <c r="O31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A6" sqref="A6"/>
    </sheetView>
  </sheetViews>
  <sheetFormatPr defaultColWidth="9.125" defaultRowHeight="23.25" x14ac:dyDescent="0.5"/>
  <cols>
    <col min="1" max="1" width="25.375" style="42" customWidth="1"/>
    <col min="2" max="3" width="9.125" style="42"/>
    <col min="4" max="4" width="14.375" style="42" customWidth="1"/>
    <col min="5" max="5" width="9.125" style="42"/>
    <col min="6" max="6" width="25.75" style="42" customWidth="1"/>
    <col min="7" max="16384" width="9.125" style="42"/>
  </cols>
  <sheetData>
    <row r="1" spans="1:6" x14ac:dyDescent="0.5">
      <c r="A1" s="42" t="s">
        <v>81</v>
      </c>
    </row>
    <row r="2" spans="1:6" x14ac:dyDescent="0.5">
      <c r="A2" s="59" t="s">
        <v>69</v>
      </c>
      <c r="B2" s="59" t="s">
        <v>70</v>
      </c>
      <c r="C2" s="59" t="s">
        <v>71</v>
      </c>
      <c r="D2" s="59" t="s">
        <v>72</v>
      </c>
      <c r="E2" s="59"/>
      <c r="F2" s="60" t="s">
        <v>75</v>
      </c>
    </row>
    <row r="3" spans="1:6" x14ac:dyDescent="0.5">
      <c r="A3" s="59"/>
      <c r="B3" s="59"/>
      <c r="C3" s="59"/>
      <c r="D3" s="43" t="s">
        <v>73</v>
      </c>
      <c r="E3" s="43" t="s">
        <v>74</v>
      </c>
      <c r="F3" s="61"/>
    </row>
    <row r="4" spans="1:6" x14ac:dyDescent="0.5">
      <c r="A4" s="43" t="s">
        <v>76</v>
      </c>
      <c r="B4" s="43"/>
      <c r="C4" s="43"/>
      <c r="D4" s="43"/>
      <c r="E4" s="43"/>
      <c r="F4" s="43"/>
    </row>
    <row r="5" spans="1:6" x14ac:dyDescent="0.5">
      <c r="A5" s="43" t="s">
        <v>77</v>
      </c>
      <c r="B5" s="43"/>
      <c r="C5" s="43"/>
      <c r="D5" s="43"/>
      <c r="E5" s="43"/>
      <c r="F5" s="43"/>
    </row>
    <row r="6" spans="1:6" x14ac:dyDescent="0.5">
      <c r="A6" s="43" t="s">
        <v>78</v>
      </c>
      <c r="B6" s="43"/>
      <c r="C6" s="43"/>
      <c r="D6" s="43"/>
      <c r="E6" s="43"/>
      <c r="F6" s="43"/>
    </row>
    <row r="7" spans="1:6" x14ac:dyDescent="0.5">
      <c r="A7" s="43" t="s">
        <v>79</v>
      </c>
      <c r="B7" s="43"/>
      <c r="C7" s="43"/>
      <c r="D7" s="43"/>
      <c r="E7" s="43"/>
      <c r="F7" s="43"/>
    </row>
    <row r="8" spans="1:6" x14ac:dyDescent="0.5">
      <c r="A8" s="43" t="s">
        <v>80</v>
      </c>
      <c r="B8" s="43"/>
      <c r="C8" s="43"/>
      <c r="D8" s="43"/>
      <c r="E8" s="43"/>
      <c r="F8" s="43"/>
    </row>
    <row r="9" spans="1:6" x14ac:dyDescent="0.5">
      <c r="A9" s="44" t="s">
        <v>72</v>
      </c>
      <c r="B9" s="44"/>
      <c r="C9" s="44"/>
      <c r="D9" s="44"/>
      <c r="E9" s="44"/>
      <c r="F9" s="44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Kanittha</cp:lastModifiedBy>
  <cp:revision/>
  <dcterms:created xsi:type="dcterms:W3CDTF">2019-12-26T04:21:03Z</dcterms:created>
  <dcterms:modified xsi:type="dcterms:W3CDTF">2025-04-14T09:12:47Z</dcterms:modified>
  <cp:category/>
  <cp:contentStatus/>
</cp:coreProperties>
</file>