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3-ประกันคุณภาพ 2567\FTE\2567\"/>
    </mc:Choice>
  </mc:AlternateContent>
  <bookViews>
    <workbookView xWindow="0" yWindow="0" windowWidth="24000" windowHeight="9510" activeTab="1"/>
  </bookViews>
  <sheets>
    <sheet name="แนวทางข้อตกลง" sheetId="4" r:id="rId1"/>
    <sheet name="วิธีการคำนวณ " sheetId="2" r:id="rId2"/>
    <sheet name="สูตรการคำนวณ" sheetId="5" r:id="rId3"/>
    <sheet name="ตารางแสดงผล" sheetId="6" r:id="rId4"/>
  </sheets>
  <definedNames>
    <definedName name="OLE_LINK1" localSheetId="0">แนวทางข้อตกลง!$A$7</definedName>
  </definedNames>
  <calcPr calcId="162913"/>
</workbook>
</file>

<file path=xl/calcChain.xml><?xml version="1.0" encoding="utf-8"?>
<calcChain xmlns="http://schemas.openxmlformats.org/spreadsheetml/2006/main">
  <c r="K76" i="2" l="1"/>
  <c r="K52" i="2"/>
  <c r="I91" i="2"/>
  <c r="H29" i="2"/>
  <c r="D5" i="6" l="1"/>
  <c r="D6" i="6"/>
  <c r="D7" i="6"/>
  <c r="D8" i="6"/>
  <c r="D4" i="6"/>
  <c r="C9" i="6"/>
  <c r="B9" i="6"/>
  <c r="D9" i="6" l="1"/>
  <c r="H74" i="2"/>
  <c r="E74" i="2"/>
  <c r="H70" i="2"/>
  <c r="E70" i="2"/>
  <c r="J70" i="2" s="1"/>
  <c r="K70" i="2" s="1"/>
  <c r="H66" i="2"/>
  <c r="E66" i="2"/>
  <c r="J66" i="2" s="1"/>
  <c r="M66" i="2" s="1"/>
  <c r="H62" i="2"/>
  <c r="E62" i="2"/>
  <c r="J62" i="2" s="1"/>
  <c r="K62" i="2" s="1"/>
  <c r="H58" i="2"/>
  <c r="E58" i="2"/>
  <c r="J58" i="2" s="1"/>
  <c r="M58" i="2" s="1"/>
  <c r="J74" i="2" l="1"/>
  <c r="K74" i="2" s="1"/>
  <c r="K66" i="2"/>
  <c r="M70" i="2"/>
  <c r="K58" i="2"/>
  <c r="M62" i="2"/>
  <c r="M74" i="2" l="1"/>
  <c r="N4" i="2" l="1"/>
  <c r="H50" i="2" l="1"/>
  <c r="E50" i="2"/>
  <c r="H46" i="2"/>
  <c r="E46" i="2"/>
  <c r="H42" i="2"/>
  <c r="E42" i="2"/>
  <c r="H33" i="2"/>
  <c r="E33" i="2"/>
  <c r="E29" i="2"/>
  <c r="H24" i="2"/>
  <c r="E24" i="2"/>
  <c r="H20" i="2"/>
  <c r="E20" i="2"/>
  <c r="H16" i="2"/>
  <c r="E16" i="2"/>
  <c r="J50" i="2" l="1"/>
  <c r="M50" i="2" s="1"/>
  <c r="J33" i="2"/>
  <c r="J16" i="2"/>
  <c r="K15" i="2" s="1"/>
  <c r="J20" i="2"/>
  <c r="J42" i="2"/>
  <c r="M42" i="2" s="1"/>
  <c r="J24" i="2"/>
  <c r="M24" i="2" s="1"/>
  <c r="J29" i="2"/>
  <c r="J46" i="2"/>
  <c r="K46" i="2" s="1"/>
  <c r="K50" i="2" l="1"/>
  <c r="K29" i="2"/>
  <c r="M33" i="2"/>
  <c r="K33" i="2"/>
  <c r="K16" i="2"/>
  <c r="M16" i="2"/>
  <c r="K24" i="2"/>
  <c r="K42" i="2"/>
  <c r="M20" i="2"/>
  <c r="K20" i="2"/>
  <c r="M46" i="2"/>
  <c r="M29" i="2"/>
  <c r="K35" i="2" l="1"/>
  <c r="K37" i="2"/>
  <c r="K53" i="2"/>
  <c r="K36" i="2" l="1"/>
  <c r="K77" i="2" l="1"/>
</calcChain>
</file>

<file path=xl/comments1.xml><?xml version="1.0" encoding="utf-8"?>
<comments xmlns="http://schemas.openxmlformats.org/spreadsheetml/2006/main">
  <authors>
    <author>Nittaya</author>
    <author>Kanittha</author>
    <author>P_MOLL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28" authorId="1" shapeId="0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2" authorId="1" shapeId="0">
      <text>
        <r>
          <rPr>
            <b/>
            <sz val="9"/>
            <color indexed="81"/>
            <rFont val="Tahoma"/>
            <family val="2"/>
          </rPr>
          <t>Kanittha:</t>
        </r>
        <r>
          <rPr>
            <sz val="9"/>
            <color indexed="81"/>
            <rFont val="Tahoma"/>
            <family val="2"/>
          </rPr>
          <t xml:space="preserve">
ภาระงานรวม / 4 Classes ที่มหาวิทยาลัยกำหนด (คำนวณให้เห็น Load)</t>
        </r>
      </text>
    </comment>
    <comment ref="K36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53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77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94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97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  <comment ref="K98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2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  <comment ref="K104" authorId="2" shapeId="0">
      <text>
        <r>
          <rPr>
            <b/>
            <sz val="9"/>
            <color indexed="81"/>
            <rFont val="Tahoma"/>
            <family val="2"/>
          </rPr>
          <t>FTE ของอาจารย์ / จำนวนอาจารย์</t>
        </r>
      </text>
    </comment>
  </commentList>
</comments>
</file>

<file path=xl/sharedStrings.xml><?xml version="1.0" encoding="utf-8"?>
<sst xmlns="http://schemas.openxmlformats.org/spreadsheetml/2006/main" count="244" uniqueCount="176">
  <si>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</si>
  <si>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</si>
  <si>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</si>
  <si>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</si>
  <si>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</si>
  <si>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</si>
  <si>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</si>
  <si>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</si>
  <si>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</si>
  <si>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</si>
  <si>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</si>
  <si>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Regular class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</si>
  <si>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</si>
  <si>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</si>
  <si>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</si>
  <si>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</si>
  <si>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 xml:space="preserve">สำหรับการคำนวณ FTE ตามเกณฑ์ AUN-QA </t>
  </si>
  <si>
    <t xml:space="preserve">รายวิชาในคณะ </t>
  </si>
  <si>
    <t>อาจารย์ในคณะ (อาจารย์ในหลักสูตร)</t>
  </si>
  <si>
    <t>FTE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</si>
  <si>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</si>
  <si>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</si>
  <si>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</si>
  <si>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</si>
  <si>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</si>
  <si>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</si>
  <si>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</si>
  <si>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</si>
  <si>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</si>
  <si>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>PAS</t>
  </si>
  <si>
    <t>Total classes</t>
  </si>
  <si>
    <t>อาจารย์ในคณะ (อาจารย์นอกหลักสูตร)</t>
  </si>
  <si>
    <t>FAS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</si>
  <si>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</si>
  <si>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</si>
  <si>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</si>
  <si>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</si>
  <si>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</si>
  <si>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</si>
  <si>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</si>
  <si>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semester 1</t>
  </si>
  <si>
    <t>semester 2</t>
  </si>
  <si>
    <t>Semester 2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</si>
  <si>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</si>
  <si>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</si>
  <si>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</si>
  <si>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</si>
  <si>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</si>
  <si>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</si>
  <si>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</si>
  <si>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</si>
  <si>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</si>
  <si>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</si>
  <si>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Tahoma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</si>
  <si>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</si>
  <si>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</si>
  <si>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</si>
  <si>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</si>
  <si>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</si>
  <si>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</si>
  <si>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 xml:space="preserve">             เช่น 3 หน่วยกิต คิดเป็น 0.5 หรือ 1-2 หน่วยกิต คิดเป็น 0.25 classes เป็นต้น</t>
  </si>
  <si>
    <t xml:space="preserve">2.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</si>
  <si>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3. ภาคการศึกษาที่นำมาคิด FTE กำหนดให้เป็นภาคการศึกษาที่ 1 และ 2 ภาคฤดูร้อนไม่นำมาคำนวณ</t>
  </si>
  <si>
    <t xml:space="preserve">4.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</si>
  <si>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5. กำหนดการคิดภาระงานสอนจริงในรายวิชาที่จะนำไปใช้ในการคำนวณ ดังนี้</t>
  </si>
  <si>
    <t xml:space="preserve">6.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</si>
  <si>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7. การคำนวณ FTE of academic staff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ความแตกต่างของแต่หลักสูตรและเพื่อให้เกิดความเหมาะสมในการปฏิบัติงานจริงของแต่ละหลักสูตร </t>
  </si>
  <si>
    <t xml:space="preserve"> = 0.95  FTE เฉลี่ยของอาจารย์ผู้สอนในหลักสูตร</t>
  </si>
  <si>
    <t xml:space="preserve"> = FTE เฉลี่ยของอาจารย์ผู้สอนในหลักสูตร</t>
  </si>
  <si>
    <t xml:space="preserve">8. เพื่อให้เกิดความเข้าใจไปในทิศทางเดียวกัน การคำนวณ FTE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</si>
  <si>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รายวิชา ต่อปีการศึกษา</t>
  </si>
  <si>
    <t>เฉลี่ย FTE</t>
  </si>
  <si>
    <t>ท่าน ต่อปีการศึกษา</t>
  </si>
  <si>
    <t>ประมาณการว่า</t>
  </si>
  <si>
    <t xml:space="preserve"> - อาจารย์สอน</t>
  </si>
  <si>
    <t xml:space="preserve"> - จำนวนอาจารย์ผู้สอน</t>
  </si>
  <si>
    <t>(FTE รวมของอาจารย์สอน สังกัดในหลักสูตรและคณะ)</t>
  </si>
  <si>
    <t>(FTE เฉลี่ยของอาจารย์สอน สังกัดในหลักสูตรและคณะ)</t>
  </si>
  <si>
    <t xml:space="preserve">    (ไม่นับรายวิชาศึกษาทั่วไป (GE) แต่ทั้งนี้ 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</si>
  <si>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>1. อาจารย์ที่นำมาคิด FTE of Academic staff คือ อาจารย์ที่ทำการสอนในปีการศึกษานั้น ๆ ของหลักสูตร</t>
  </si>
  <si>
    <t>(FTE รวมของอาจารย์สอน สังกัดนอกหลักสูตร แต่อยู่ในคณะ)</t>
  </si>
  <si>
    <t>(FTE เฉลี่ยของอาจารย์สอน สังกัดนอกหลักสูตร แต่อยู่ในคณะ)</t>
  </si>
  <si>
    <t>ประเภท</t>
  </si>
  <si>
    <t>ชาย</t>
  </si>
  <si>
    <t>หญิง</t>
  </si>
  <si>
    <t>รวม</t>
  </si>
  <si>
    <t>จำนวนพนักงาน</t>
  </si>
  <si>
    <t>ค่า FTE</t>
  </si>
  <si>
    <t>จำนวนร้อยละของปริญญาเอก</t>
  </si>
  <si>
    <t>ศาสตราจารย์</t>
  </si>
  <si>
    <t>รอง/ผู้ช่วยศาสตราจารย์</t>
  </si>
  <si>
    <t>อาจารย์ประจำ</t>
  </si>
  <si>
    <t>อาจารย์พิเศษ</t>
  </si>
  <si>
    <t>ผู้บรรยายพิเศษ/อาจารย์พิเศษ</t>
  </si>
  <si>
    <t>ตารางแสดงข้อมูลภาระงานอาจารย์ในหลักสูตรศิลปศาสตรบัณฑิต สาขาวิชาการจัดการธุรกิจท่องเที่ยวและบริการ</t>
  </si>
  <si>
    <t>อ.ดร.ปานแพร</t>
  </si>
  <si>
    <t>ผศ.รักธิดา</t>
  </si>
  <si>
    <t>อ.อรจนา</t>
  </si>
  <si>
    <t>อ.อรุณโรจน์</t>
  </si>
  <si>
    <t>อ.ดร.สวิชญา</t>
  </si>
  <si>
    <t xml:space="preserve">อาจารย์นอกคณะ </t>
  </si>
  <si>
    <t>(FTE รวมของอาจารย์สอน สังกัดนอกหลักสูตร นอกคณะ)</t>
  </si>
  <si>
    <t>(FTE เฉลี่ยของอาจารย์สอน สังกัดนอกหลักสูตร นอกคณะ)</t>
  </si>
  <si>
    <t>การคิด FTE ของอาจารย์ ป.ตรี สาขาวิชาการจัดการธุรกิจท่องเที่ยวและบริการ 2567</t>
  </si>
  <si>
    <t>อาจารย์อรชุดา แก้วพลอยา</t>
  </si>
  <si>
    <t>การออกแบบและวางแผนการจัดนำเที่ยว</t>
  </si>
  <si>
    <t xml:space="preserve">ธท333 </t>
  </si>
  <si>
    <t>การวางแผนและดำเนินงานนำเที่ยว</t>
  </si>
  <si>
    <t>การจัดการโลจิสติกส์และโซ่อุปทานทางการท่องเที่ยว</t>
  </si>
  <si>
    <t xml:space="preserve">ธท231 </t>
  </si>
  <si>
    <t>การจัดการธุรกิจการท่องเที่ยวที่เป็นมิตรกับสิ่งแวดล้อม</t>
  </si>
  <si>
    <t>ธุรกิจการบินและการออกบัตรโดยสาร</t>
  </si>
  <si>
    <t xml:space="preserve">ธท201 </t>
  </si>
  <si>
    <t>ธุรกิจบริการสุขภาพ และสปา</t>
  </si>
  <si>
    <t xml:space="preserve"> ระบบขนส่งทางธุรกิจการท่องเที่ยวและบริการ</t>
  </si>
  <si>
    <t xml:space="preserve">
10603201</t>
  </si>
  <si>
    <t>สัมมนาทางอุตสาหกรรมการท่องเที่ยวและบริการ</t>
  </si>
  <si>
    <t>การตลาดเพื่อธุรกิจการท่องเที่ยวและบริการ</t>
  </si>
  <si>
    <t>หลักการมัคคุเทศก์และผู้นำเที่ยวมืออาชีพ</t>
  </si>
  <si>
    <t>การจัดการธุรกิจไมซ์และกิจกรรมพิเศษ</t>
  </si>
  <si>
    <t>การวางแผนธุรกิจการท่องเที่ยวและบริการ</t>
  </si>
  <si>
    <t>อุตสาหกรรมการท่องเที่ยวและบริการ</t>
  </si>
  <si>
    <t>การจัดการและการดำเนินงานอาหารและเครื่องดื่ม</t>
  </si>
  <si>
    <t>การจัดการและการปฏิบัติงานโรงแรม</t>
  </si>
  <si>
    <t>การจัดการทรัพยากรมนุษย์ในอุตสาหกรรมการท่องเที่ยวและบริการ</t>
  </si>
  <si>
    <t xml:space="preserve"> 
10603200 </t>
  </si>
  <si>
    <t>บัญชีและการเงินเพื่อการจัดการธุรกิจท่องเที่ยวและบริการ</t>
  </si>
  <si>
    <t>บริษัทจำลองในธุรกิจการท่องเที่ยวและบริการ</t>
  </si>
  <si>
    <t>นวัตกรรมและเทคโนโลยีในอุตสาหกรรมการท่องเที่ยวและบริการ</t>
  </si>
  <si>
    <t>อารยธรรมและโลกสมัยใหม่</t>
  </si>
  <si>
    <t>ประวัติศาสตร์และพัฒนาการของล้านนา</t>
  </si>
  <si>
    <t>ภาษาอังกฤษในชีวิตประจําวัน</t>
  </si>
  <si>
    <t>การเป็นผู้ประกอบการเบื้องต้น</t>
  </si>
  <si>
    <t>ผศ.ดร.ภูษณิศา เตชเถกิง</t>
  </si>
  <si>
    <t>ประวัติศาสตร์และมรดกทางวัฒนธรรมไทย</t>
  </si>
  <si>
    <t>อาจารย์ ดร.วลัยลดา ถาวรมงคลกิจ</t>
  </si>
  <si>
    <t>ภาษาอังกฤษเบื้องต้นสำหรับธุรกิจ Startup</t>
  </si>
  <si>
    <t>การตัดสินใจในครับผชีวิตประจำวัน</t>
  </si>
  <si>
    <t>ความฉลาดรู้ด้านวิทยาศาสตร์สำหรับโลกสมัยใหม่</t>
  </si>
  <si>
    <t>ภาษาไทยเพื่อกิจธุระยุคดิจิทัล</t>
  </si>
  <si>
    <t>ทักษะภาษาอังกฤษสำหรับศตวรรษที่ 21</t>
  </si>
  <si>
    <t>เศรษฐศาสตร์เพื่อชีวิตประจำวันและการ</t>
  </si>
  <si>
    <t xml:space="preserve">ประกอบการ
การเป็นผู้ประกอบการ
</t>
  </si>
  <si>
    <t>พฤติกรรมผู้บริโภคทางการท่องเที่ยวและบริการ</t>
  </si>
  <si>
    <t>การสร้างสรรค์นวัตกรรมธุรกิจการท่องเที่ยวและบริการ</t>
  </si>
  <si>
    <t>อ.ดร.พนมพร เฉลิมวรรณ์</t>
  </si>
  <si>
    <t>ภาษาอังกฤษสำหรับการท่องเที่ยวสมัยใหม่</t>
  </si>
  <si>
    <t>ภาษาญี่ปุ่นเบื้องต้น 1</t>
  </si>
  <si>
    <t>ภาษาจีนขั้นต้น 1</t>
  </si>
  <si>
    <t>ผศ.ดร.กฤษณะ ลาน้ำเที่ยง</t>
  </si>
  <si>
    <t>สถิติทั่วไปสำหรับธุรกิจการท่องเที่ยวและบริการ</t>
  </si>
  <si>
    <t>สนทนาภาษาอังกฤษ</t>
  </si>
  <si>
    <t>ภาษาญี่ปุ่นเบื้องต้น 2</t>
  </si>
  <si>
    <t>ภาษาจีนขั้นต้น 2</t>
  </si>
  <si>
    <t>เกษตรเพื่อชีวิต</t>
  </si>
  <si>
    <t>ภาษาอังกฤษเชิงวิชาการ</t>
  </si>
  <si>
    <t>ภาษาญี่ปุ่นเพื่อการสนทนาและการสื่อสาร 1</t>
  </si>
  <si>
    <t>ภาษาจีนเพื่อการสนทนาและการสื่อสาร 1</t>
  </si>
  <si>
    <t>การวิจัยเพื่อธุรกิจการท่องเที่ยวและบริการ</t>
  </si>
  <si>
    <t>อาจารย์ ดร.เกวลิน หนูสุทธิ์</t>
  </si>
  <si>
    <t>อาจารย์ ดร.วุฒิพงษ์ ฉั่วตระกูล</t>
  </si>
  <si>
    <t>การจัดการเชิงกลยุทธ์ในอุตสาหกรรมการท่องเที่ยวและบริการ</t>
  </si>
  <si>
    <t>ภาษาอังกฤษสำหรับผู้ประกอบการและการค้าระหว่างประเทศ</t>
  </si>
  <si>
    <t>ภาษาญี่ปุ่นเพื่อการสนทนาและการสื่อสาร 2</t>
  </si>
  <si>
    <t>ภาษาจีนเพื่อการสนทนาและการสื่อสาร 2</t>
  </si>
  <si>
    <t>อาจารย์ ดร.กาญจนา สมมิตร</t>
  </si>
  <si>
    <t>การจัดการธุรกิจครอบครัว</t>
  </si>
  <si>
    <t>Year 4</t>
  </si>
  <si>
    <t>ภาษาอังกฤษเพื่อการสมัครงาน</t>
  </si>
  <si>
    <t>Semester 3</t>
  </si>
  <si>
    <t>ภาษาญี่ปุ่นเพื่อการท่องเที่ยว 1</t>
  </si>
  <si>
    <t>ภาษาจีนเพื่อการท่องเที่ยว 1</t>
  </si>
  <si>
    <t xml:space="preserve">สหกิจศึกษา </t>
  </si>
  <si>
    <t>พท 497</t>
  </si>
  <si>
    <t>(อาจารย์พิเศษ)</t>
  </si>
  <si>
    <t>การจัดการธุรกิจการท่องเที่ยวอย่างยั่งยืน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</si>
</sst>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ahoma"/>
      <family val="2"/>
      <scheme val="minor"/>
    </font>
    <font>
      <sz val="12"/>
      <color theme="1"/>
      <name val="Tahoma"/>
      <family val="2"/>
    </font>
    <font>
      <sz val="11"/>
      <color rgb="FFC00000"/>
      <name val="Tahoma"/>
      <family val="2"/>
      <scheme val="minor"/>
    </font>
    <font>
      <u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sz val="11"/>
      <name val="Tahoma"/>
      <family val="2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color theme="1"/>
      <name val="Tahoma"/>
      <family val="1"/>
      <scheme val="major"/>
    </font>
    <font>
      <sz val="10"/>
      <color theme="1"/>
      <name val="Tahoma"/>
      <family val="1"/>
      <scheme val="major"/>
    </font>
    <font>
      <sz val="11"/>
      <color rgb="FFFF0000"/>
      <name val="Tahoma"/>
      <family val="2"/>
      <scheme val="minor"/>
    </font>
    <font>
      <sz val="11"/>
      <color rgb="FF0070C0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5" borderId="6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0" xfId="0" applyAlignment="1">
      <alignment horizontal="left"/>
    </xf>
    <xf numFmtId="0" fontId="8" fillId="6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1" fillId="7" borderId="0" xfId="0" applyFont="1" applyFill="1"/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13" fillId="0" borderId="12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14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15" fillId="0" borderId="11" xfId="0" applyFont="1" applyBorder="1"/>
    <xf numFmtId="0" fontId="15" fillId="0" borderId="15" xfId="0" applyFont="1" applyBorder="1"/>
    <xf numFmtId="0" fontId="15" fillId="0" borderId="16" xfId="0" applyFont="1" applyBorder="1"/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6" fillId="0" borderId="0" xfId="0" applyFont="1"/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1" xfId="0" applyFill="1" applyBorder="1"/>
    <xf numFmtId="0" fontId="0" fillId="0" borderId="2" xfId="0" applyFill="1" applyBorder="1" applyAlignment="1">
      <alignment horizontal="right"/>
    </xf>
    <xf numFmtId="0" fontId="0" fillId="8" borderId="6" xfId="0" applyFill="1" applyBorder="1"/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left"/>
    </xf>
    <xf numFmtId="0" fontId="0" fillId="0" borderId="9" xfId="0" applyFill="1" applyBorder="1"/>
    <xf numFmtId="0" fontId="15" fillId="0" borderId="14" xfId="0" applyFont="1" applyBorder="1" applyAlignment="1">
      <alignment wrapText="1"/>
    </xf>
    <xf numFmtId="0" fontId="15" fillId="0" borderId="11" xfId="0" applyFont="1" applyFill="1" applyBorder="1"/>
    <xf numFmtId="0" fontId="15" fillId="0" borderId="7" xfId="0" applyFont="1" applyFill="1" applyBorder="1"/>
    <xf numFmtId="0" fontId="17" fillId="0" borderId="11" xfId="0" applyFont="1" applyBorder="1"/>
    <xf numFmtId="0" fontId="0" fillId="0" borderId="0" xfId="0" applyFill="1"/>
    <xf numFmtId="0" fontId="11" fillId="0" borderId="0" xfId="0" applyFont="1" applyFill="1"/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7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22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25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10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14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18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26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7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29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21</xdr:row>
      <xdr:rowOff>0</xdr:rowOff>
    </xdr:from>
    <xdr:to>
      <xdr:col>12</xdr:col>
      <xdr:colOff>209550</xdr:colOff>
      <xdr:row>23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0"/>
  <sheetViews>
    <sheetView zoomScale="90" zoomScaleNormal="90" workbookViewId="0"/>
  </sheetViews>
  <sheetFormatPr defaultColWidth="9" defaultRowHeight="15" x14ac:dyDescent="0.2"/>
  <cols>
    <col min="1" max="4" width="9" style="30"/>
    <col min="5" max="5" width="15.125" style="30" customWidth="1"/>
    <col min="6" max="16384" width="9" style="30"/>
  </cols>
  <sheetData>
    <row r="1" spans="1:6" x14ac:dyDescent="0.2">
      <c r="A1" s="30" t="s">
        <v>79</v>
      </c>
    </row>
    <row r="2" spans="1:6" x14ac:dyDescent="0.2">
      <c r="A2" s="30" t="s">
        <v>78</v>
      </c>
    </row>
    <row r="3" spans="1:6" x14ac:dyDescent="0.2">
      <c r="A3" s="30" t="s">
        <v>61</v>
      </c>
    </row>
    <row r="4" spans="1:6" x14ac:dyDescent="0.2">
      <c r="A4" s="30" t="s">
        <v>62</v>
      </c>
    </row>
    <row r="5" spans="1:6" x14ac:dyDescent="0.2">
      <c r="A5" s="30" t="s">
        <v>63</v>
      </c>
    </row>
    <row r="6" spans="1:6" x14ac:dyDescent="0.2">
      <c r="A6" s="30" t="s">
        <v>64</v>
      </c>
    </row>
    <row r="7" spans="1:6" x14ac:dyDescent="0.2">
      <c r="C7" s="34" t="s">
        <v>0</v>
      </c>
      <c r="F7" s="30" t="s">
        <v>1</v>
      </c>
    </row>
    <row r="8" spans="1:6" x14ac:dyDescent="0.2">
      <c r="C8" s="34" t="s">
        <v>2</v>
      </c>
      <c r="F8" s="30" t="s">
        <v>1</v>
      </c>
    </row>
    <row r="9" spans="1:6" x14ac:dyDescent="0.2">
      <c r="C9" s="34" t="s">
        <v>3</v>
      </c>
      <c r="F9" s="30" t="s">
        <v>4</v>
      </c>
    </row>
    <row r="10" spans="1:6" x14ac:dyDescent="0.2">
      <c r="C10" s="34" t="s">
        <v>5</v>
      </c>
      <c r="F10" s="30" t="s">
        <v>1</v>
      </c>
    </row>
    <row r="11" spans="1:6" x14ac:dyDescent="0.2">
      <c r="C11" s="34" t="s">
        <v>59</v>
      </c>
    </row>
    <row r="12" spans="1:6" x14ac:dyDescent="0.2">
      <c r="C12" s="34" t="s">
        <v>60</v>
      </c>
    </row>
    <row r="13" spans="1:6" x14ac:dyDescent="0.2">
      <c r="C13" s="35" t="s">
        <v>6</v>
      </c>
    </row>
    <row r="14" spans="1:6" x14ac:dyDescent="0.2">
      <c r="C14" s="30" t="s">
        <v>7</v>
      </c>
    </row>
    <row r="15" spans="1:6" x14ac:dyDescent="0.2">
      <c r="A15" s="30" t="s">
        <v>65</v>
      </c>
    </row>
    <row r="16" spans="1:6" x14ac:dyDescent="0.2">
      <c r="A16" s="30" t="s">
        <v>8</v>
      </c>
    </row>
    <row r="17" spans="1:1" x14ac:dyDescent="0.2">
      <c r="A17" s="30" t="s">
        <v>9</v>
      </c>
    </row>
    <row r="18" spans="1:1" x14ac:dyDescent="0.2">
      <c r="A18" s="30" t="s">
        <v>10</v>
      </c>
    </row>
    <row r="19" spans="1:1" x14ac:dyDescent="0.2">
      <c r="A19" s="30" t="s">
        <v>66</v>
      </c>
    </row>
    <row r="20" spans="1:1" x14ac:dyDescent="0.2">
      <c r="A20" s="30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O106"/>
  <sheetViews>
    <sheetView tabSelected="1" workbookViewId="0">
      <selection activeCell="C30" sqref="C30:E30"/>
    </sheetView>
  </sheetViews>
  <sheetFormatPr defaultRowHeight="14.25" x14ac:dyDescent="0.2"/>
  <cols>
    <col min="1" max="1" width="18.375" customWidth="1"/>
    <col min="2" max="2" width="12" customWidth="1"/>
    <col min="3" max="3" width="17.375" customWidth="1"/>
    <col min="4" max="4" width="11.125" customWidth="1"/>
    <col min="5" max="5" width="10.375" customWidth="1"/>
    <col min="6" max="6" width="20.375" customWidth="1"/>
    <col min="7" max="7" width="11.375" customWidth="1"/>
    <col min="12" max="12" width="4.375" customWidth="1"/>
    <col min="13" max="13" width="12.125" customWidth="1"/>
    <col min="14" max="14" width="47.625" customWidth="1"/>
    <col min="15" max="15" width="9.125" style="25"/>
  </cols>
  <sheetData>
    <row r="1" spans="1:14" x14ac:dyDescent="0.2">
      <c r="A1" s="27" t="s">
        <v>103</v>
      </c>
      <c r="N1" s="41"/>
    </row>
    <row r="2" spans="1:14" x14ac:dyDescent="0.2">
      <c r="M2" t="s">
        <v>11</v>
      </c>
      <c r="N2" s="41">
        <v>1</v>
      </c>
    </row>
    <row r="3" spans="1:14" ht="24.75" x14ac:dyDescent="0.6">
      <c r="A3" s="28"/>
      <c r="B3" s="28"/>
      <c r="C3" s="29" t="s">
        <v>12</v>
      </c>
      <c r="F3" s="23" t="s">
        <v>13</v>
      </c>
      <c r="G3" s="58">
        <v>4</v>
      </c>
      <c r="H3" t="s">
        <v>14</v>
      </c>
      <c r="M3" t="s">
        <v>15</v>
      </c>
      <c r="N3" s="41">
        <v>2</v>
      </c>
    </row>
    <row r="4" spans="1:14" x14ac:dyDescent="0.2">
      <c r="C4" t="s">
        <v>16</v>
      </c>
      <c r="N4" s="41">
        <f>2/5</f>
        <v>0.4</v>
      </c>
    </row>
    <row r="7" spans="1:14" x14ac:dyDescent="0.2">
      <c r="A7" s="27" t="s">
        <v>17</v>
      </c>
    </row>
    <row r="8" spans="1:14" x14ac:dyDescent="0.2">
      <c r="A8" t="s">
        <v>18</v>
      </c>
    </row>
    <row r="9" spans="1:14" x14ac:dyDescent="0.2">
      <c r="A9" s="7"/>
      <c r="B9" s="7"/>
      <c r="C9" s="1" t="s">
        <v>20</v>
      </c>
      <c r="D9" s="2"/>
      <c r="E9" s="3"/>
      <c r="F9" s="2" t="s">
        <v>21</v>
      </c>
      <c r="G9" s="2"/>
      <c r="H9" s="3"/>
      <c r="I9" s="9"/>
      <c r="J9" s="10" t="s">
        <v>22</v>
      </c>
      <c r="K9" s="26" t="s">
        <v>19</v>
      </c>
      <c r="L9" s="10"/>
      <c r="M9" s="11" t="s">
        <v>23</v>
      </c>
    </row>
    <row r="10" spans="1:14" x14ac:dyDescent="0.2">
      <c r="A10" s="8" t="s">
        <v>24</v>
      </c>
      <c r="B10" s="8" t="s">
        <v>25</v>
      </c>
      <c r="C10" s="4" t="s">
        <v>26</v>
      </c>
      <c r="D10" s="5" t="s">
        <v>27</v>
      </c>
      <c r="E10" s="6" t="s">
        <v>28</v>
      </c>
      <c r="F10" s="4" t="s">
        <v>26</v>
      </c>
      <c r="G10" s="5" t="s">
        <v>27</v>
      </c>
      <c r="H10" s="6" t="s">
        <v>28</v>
      </c>
      <c r="I10" s="14"/>
      <c r="J10" s="15"/>
      <c r="K10" s="15"/>
      <c r="L10" s="15"/>
      <c r="M10" s="16"/>
    </row>
    <row r="11" spans="1:14" x14ac:dyDescent="0.2">
      <c r="A11" s="9" t="s">
        <v>95</v>
      </c>
      <c r="B11" s="20" t="s">
        <v>29</v>
      </c>
      <c r="C11" s="9"/>
      <c r="D11" s="26"/>
      <c r="E11" s="11"/>
      <c r="F11" s="9" t="s">
        <v>113</v>
      </c>
      <c r="G11" s="26">
        <v>10603350</v>
      </c>
      <c r="H11" s="11">
        <v>1</v>
      </c>
      <c r="I11" s="9"/>
      <c r="J11" s="10"/>
      <c r="K11" s="10"/>
      <c r="L11" s="10"/>
      <c r="M11" s="11"/>
    </row>
    <row r="12" spans="1:14" ht="28.5" x14ac:dyDescent="0.2">
      <c r="A12" s="12"/>
      <c r="B12" s="21"/>
      <c r="C12" s="12" t="s">
        <v>107</v>
      </c>
      <c r="D12" s="41">
        <v>10603330</v>
      </c>
      <c r="E12" s="13">
        <v>0.5</v>
      </c>
      <c r="F12" s="60" t="s">
        <v>114</v>
      </c>
      <c r="G12" s="61" t="s">
        <v>115</v>
      </c>
      <c r="H12" s="13">
        <v>1</v>
      </c>
      <c r="I12" s="12"/>
      <c r="M12" s="13"/>
    </row>
    <row r="13" spans="1:14" x14ac:dyDescent="0.2">
      <c r="A13" s="12"/>
      <c r="B13" s="21"/>
      <c r="C13" s="12" t="s">
        <v>108</v>
      </c>
      <c r="D13" s="41" t="s">
        <v>109</v>
      </c>
      <c r="E13" s="13">
        <v>1</v>
      </c>
      <c r="F13" s="47" t="s">
        <v>172</v>
      </c>
      <c r="G13" s="62" t="s">
        <v>173</v>
      </c>
      <c r="H13" s="13">
        <v>0.2</v>
      </c>
      <c r="I13" s="12"/>
      <c r="M13" s="13"/>
    </row>
    <row r="14" spans="1:14" x14ac:dyDescent="0.2">
      <c r="A14" s="12"/>
      <c r="B14" s="21"/>
      <c r="C14" s="12" t="s">
        <v>110</v>
      </c>
      <c r="D14" s="41">
        <v>10603371</v>
      </c>
      <c r="E14" s="13">
        <v>1</v>
      </c>
      <c r="F14" s="47"/>
      <c r="G14" s="62"/>
      <c r="H14" s="13"/>
      <c r="I14" s="12"/>
      <c r="M14" s="13"/>
    </row>
    <row r="15" spans="1:14" x14ac:dyDescent="0.2">
      <c r="A15" s="12"/>
      <c r="B15" s="21"/>
      <c r="C15" s="12" t="s">
        <v>111</v>
      </c>
      <c r="D15" s="41" t="s">
        <v>112</v>
      </c>
      <c r="E15" s="13">
        <v>1.5</v>
      </c>
      <c r="F15" s="47"/>
      <c r="G15" s="62"/>
      <c r="H15" s="13"/>
      <c r="I15" s="12"/>
      <c r="K15" s="33">
        <f>J16/G3</f>
        <v>0.67500000000000004</v>
      </c>
      <c r="M15" s="13"/>
    </row>
    <row r="16" spans="1:14" x14ac:dyDescent="0.2">
      <c r="A16" s="14"/>
      <c r="B16" s="22"/>
      <c r="C16" s="14"/>
      <c r="D16" s="17" t="s">
        <v>30</v>
      </c>
      <c r="E16" s="18">
        <f>SUM(E11:E12)</f>
        <v>0.5</v>
      </c>
      <c r="F16" s="17"/>
      <c r="G16" s="17" t="s">
        <v>30</v>
      </c>
      <c r="H16" s="18">
        <f>SUM(H11:H15)</f>
        <v>2.2000000000000002</v>
      </c>
      <c r="I16" s="14"/>
      <c r="J16" s="15">
        <f>SUM(E16,H16)</f>
        <v>2.7</v>
      </c>
      <c r="K16" s="15">
        <f>IF(J16&gt;$G$3,1,(J16/$G$3))</f>
        <v>0.67500000000000004</v>
      </c>
      <c r="L16" s="15"/>
      <c r="M16" s="71" t="str">
        <f>IF(J16&gt;4,"Overloaded","OK")</f>
        <v>OK</v>
      </c>
    </row>
    <row r="17" spans="1:13" ht="28.5" x14ac:dyDescent="0.2">
      <c r="A17" s="9" t="s">
        <v>96</v>
      </c>
      <c r="B17" s="20" t="s">
        <v>29</v>
      </c>
      <c r="C17" s="63" t="s">
        <v>116</v>
      </c>
      <c r="D17" s="64">
        <v>10603480</v>
      </c>
      <c r="E17" s="65">
        <v>0.25</v>
      </c>
      <c r="F17" s="67" t="s">
        <v>117</v>
      </c>
      <c r="G17" s="66">
        <v>10603211</v>
      </c>
      <c r="H17" s="68">
        <v>1</v>
      </c>
      <c r="I17" s="9"/>
      <c r="J17" s="10"/>
      <c r="K17" s="10"/>
      <c r="L17" s="10"/>
      <c r="M17" s="11"/>
    </row>
    <row r="18" spans="1:13" x14ac:dyDescent="0.2">
      <c r="A18" s="12"/>
      <c r="B18" s="21"/>
      <c r="C18" s="12"/>
      <c r="E18" s="13"/>
      <c r="F18" s="47" t="s">
        <v>118</v>
      </c>
      <c r="G18" s="49">
        <v>10603131</v>
      </c>
      <c r="H18" s="13">
        <v>1</v>
      </c>
      <c r="I18" s="12"/>
      <c r="M18" s="13"/>
    </row>
    <row r="19" spans="1:13" x14ac:dyDescent="0.2">
      <c r="A19" s="12"/>
      <c r="B19" s="21"/>
      <c r="C19" s="12"/>
      <c r="E19" s="13"/>
      <c r="F19" s="47" t="s">
        <v>172</v>
      </c>
      <c r="G19" s="62" t="s">
        <v>173</v>
      </c>
      <c r="H19" s="13">
        <v>0.2</v>
      </c>
      <c r="I19" s="12"/>
      <c r="M19" s="13"/>
    </row>
    <row r="20" spans="1:13" x14ac:dyDescent="0.2">
      <c r="A20" s="14"/>
      <c r="B20" s="22"/>
      <c r="C20" s="14"/>
      <c r="D20" s="17" t="s">
        <v>30</v>
      </c>
      <c r="E20" s="18">
        <f>SUM(E17:E19)</f>
        <v>0.25</v>
      </c>
      <c r="F20" s="19"/>
      <c r="G20" s="17" t="s">
        <v>30</v>
      </c>
      <c r="H20" s="18">
        <f>SUM(H17:H19)</f>
        <v>2.2000000000000002</v>
      </c>
      <c r="I20" s="14"/>
      <c r="J20" s="15">
        <f>SUM(E20,H20)</f>
        <v>2.4500000000000002</v>
      </c>
      <c r="K20" s="15">
        <f>IF(J20&gt;$G$3,1,(J20/$G$3))</f>
        <v>0.61250000000000004</v>
      </c>
      <c r="L20" s="15"/>
      <c r="M20" s="71" t="str">
        <f>IF(J20&gt;4,"Overloaded","OK")</f>
        <v>OK</v>
      </c>
    </row>
    <row r="21" spans="1:13" x14ac:dyDescent="0.2">
      <c r="A21" s="9" t="s">
        <v>97</v>
      </c>
      <c r="B21" s="20" t="s">
        <v>29</v>
      </c>
      <c r="C21" s="9"/>
      <c r="D21" s="10"/>
      <c r="E21" s="11">
        <v>1.5</v>
      </c>
      <c r="F21" s="9" t="s">
        <v>120</v>
      </c>
      <c r="G21" s="10">
        <v>10603472</v>
      </c>
      <c r="H21" s="11">
        <v>1</v>
      </c>
      <c r="I21" s="9"/>
      <c r="J21" s="10"/>
      <c r="K21" s="10"/>
      <c r="L21" s="10"/>
      <c r="M21" s="11"/>
    </row>
    <row r="22" spans="1:13" x14ac:dyDescent="0.2">
      <c r="A22" s="12"/>
      <c r="B22" s="21"/>
      <c r="C22" s="12" t="s">
        <v>119</v>
      </c>
      <c r="D22">
        <v>10603340</v>
      </c>
      <c r="E22" s="13">
        <v>1</v>
      </c>
      <c r="F22" s="47" t="s">
        <v>172</v>
      </c>
      <c r="G22" s="62" t="s">
        <v>173</v>
      </c>
      <c r="H22" s="13">
        <v>0.2</v>
      </c>
      <c r="I22" s="12"/>
      <c r="M22" s="13"/>
    </row>
    <row r="23" spans="1:13" x14ac:dyDescent="0.2">
      <c r="A23" s="12"/>
      <c r="B23" s="21"/>
      <c r="C23" s="12"/>
      <c r="D23" s="41"/>
      <c r="E23" s="13"/>
      <c r="F23" s="12" t="s">
        <v>175</v>
      </c>
      <c r="G23">
        <v>10601450</v>
      </c>
      <c r="H23" s="13">
        <v>1</v>
      </c>
      <c r="I23" s="12"/>
      <c r="M23" s="13"/>
    </row>
    <row r="24" spans="1:13" x14ac:dyDescent="0.2">
      <c r="A24" s="14"/>
      <c r="B24" s="22"/>
      <c r="C24" s="14"/>
      <c r="D24" s="17" t="s">
        <v>30</v>
      </c>
      <c r="E24" s="18">
        <f>SUM(E21:E23)</f>
        <v>2.5</v>
      </c>
      <c r="F24" s="19"/>
      <c r="G24" s="17" t="s">
        <v>30</v>
      </c>
      <c r="H24" s="18">
        <f>SUM(H21:H23)</f>
        <v>2.2000000000000002</v>
      </c>
      <c r="I24" s="14"/>
      <c r="J24" s="15">
        <f>SUM(E24,H24)</f>
        <v>4.7</v>
      </c>
      <c r="K24" s="15">
        <f>IF(J24&gt;$G$3,1,(J24/$G$3))</f>
        <v>1</v>
      </c>
      <c r="L24" s="15"/>
      <c r="M24" s="24" t="str">
        <f>IF(J24&gt;4,"Overloaded","OK")</f>
        <v>Overloaded</v>
      </c>
    </row>
    <row r="25" spans="1:13" ht="42.75" x14ac:dyDescent="0.2">
      <c r="A25" s="72" t="s">
        <v>98</v>
      </c>
      <c r="B25" s="73" t="s">
        <v>29</v>
      </c>
      <c r="C25" s="72" t="s">
        <v>121</v>
      </c>
      <c r="D25" s="66">
        <v>10603100</v>
      </c>
      <c r="E25" s="68">
        <v>1</v>
      </c>
      <c r="F25" s="74" t="s">
        <v>124</v>
      </c>
      <c r="G25" s="75" t="s">
        <v>125</v>
      </c>
      <c r="H25" s="65">
        <v>1</v>
      </c>
      <c r="I25" s="72"/>
      <c r="J25" s="66"/>
      <c r="K25" s="66"/>
      <c r="L25" s="66"/>
      <c r="M25" s="68"/>
    </row>
    <row r="26" spans="1:13" x14ac:dyDescent="0.2">
      <c r="A26" s="12"/>
      <c r="B26" s="21"/>
      <c r="C26" s="12" t="s">
        <v>122</v>
      </c>
      <c r="D26">
        <v>10603251</v>
      </c>
      <c r="E26" s="13">
        <v>1</v>
      </c>
      <c r="F26" s="12" t="s">
        <v>123</v>
      </c>
      <c r="G26" s="41">
        <v>10603250</v>
      </c>
      <c r="H26" s="13">
        <v>1</v>
      </c>
      <c r="I26" s="12"/>
      <c r="M26" s="13"/>
    </row>
    <row r="27" spans="1:13" x14ac:dyDescent="0.2">
      <c r="A27" s="12"/>
      <c r="B27" s="21"/>
      <c r="C27" s="12" t="s">
        <v>123</v>
      </c>
      <c r="D27" s="41">
        <v>10603250</v>
      </c>
      <c r="E27" s="13">
        <v>1</v>
      </c>
      <c r="F27" s="47" t="s">
        <v>122</v>
      </c>
      <c r="G27" s="62">
        <v>10603251</v>
      </c>
      <c r="H27" s="13">
        <v>1</v>
      </c>
      <c r="I27" s="12"/>
      <c r="M27" s="13"/>
    </row>
    <row r="28" spans="1:13" x14ac:dyDescent="0.2">
      <c r="A28" s="12"/>
      <c r="B28" s="21"/>
      <c r="C28" s="12"/>
      <c r="D28" s="41"/>
      <c r="E28" s="13"/>
      <c r="F28" s="47" t="s">
        <v>172</v>
      </c>
      <c r="G28" s="62" t="s">
        <v>173</v>
      </c>
      <c r="H28" s="13">
        <v>0.2</v>
      </c>
      <c r="I28" s="12"/>
      <c r="M28" s="13"/>
    </row>
    <row r="29" spans="1:13" x14ac:dyDescent="0.2">
      <c r="A29" s="14"/>
      <c r="B29" s="22"/>
      <c r="C29" s="14"/>
      <c r="D29" s="17" t="s">
        <v>30</v>
      </c>
      <c r="E29" s="18">
        <f>SUM(E25:E27)</f>
        <v>3</v>
      </c>
      <c r="F29" s="19"/>
      <c r="G29" s="17" t="s">
        <v>30</v>
      </c>
      <c r="H29" s="18">
        <f>SUM(H25:H28)</f>
        <v>3.2</v>
      </c>
      <c r="I29" s="14"/>
      <c r="J29" s="15">
        <f>SUM(E29,H29)</f>
        <v>6.2</v>
      </c>
      <c r="K29" s="15">
        <f>IF(J29&gt;$G$3,1,(J29/$G$3))</f>
        <v>1</v>
      </c>
      <c r="L29" s="15"/>
      <c r="M29" s="24" t="str">
        <f>IF(J29&gt;4,"Overloaded","OK")</f>
        <v>Overloaded</v>
      </c>
    </row>
    <row r="30" spans="1:13" x14ac:dyDescent="0.2">
      <c r="A30" s="9" t="s">
        <v>99</v>
      </c>
      <c r="B30" s="20" t="s">
        <v>29</v>
      </c>
      <c r="C30" s="9"/>
      <c r="D30" s="26"/>
      <c r="E30" s="11"/>
      <c r="F30" s="9" t="s">
        <v>119</v>
      </c>
      <c r="G30" s="10">
        <v>10603340</v>
      </c>
      <c r="H30" s="11">
        <v>1</v>
      </c>
      <c r="I30" s="9"/>
      <c r="J30" s="10"/>
      <c r="K30" s="10"/>
      <c r="L30" s="10"/>
      <c r="M30" s="11"/>
    </row>
    <row r="31" spans="1:13" x14ac:dyDescent="0.2">
      <c r="A31" s="12"/>
      <c r="B31" s="21"/>
      <c r="C31" s="12" t="s">
        <v>126</v>
      </c>
      <c r="D31" s="41">
        <v>10603321</v>
      </c>
      <c r="E31" s="13">
        <v>1</v>
      </c>
      <c r="F31" s="77" t="s">
        <v>128</v>
      </c>
      <c r="G31" s="49">
        <v>10603101</v>
      </c>
      <c r="H31" s="13">
        <v>1</v>
      </c>
      <c r="I31" s="12"/>
      <c r="M31" s="13"/>
    </row>
    <row r="32" spans="1:13" x14ac:dyDescent="0.2">
      <c r="A32" s="12"/>
      <c r="B32" s="21"/>
      <c r="C32" s="76" t="s">
        <v>127</v>
      </c>
      <c r="D32" s="41">
        <v>10603460</v>
      </c>
      <c r="E32" s="13">
        <v>2</v>
      </c>
      <c r="F32" s="47" t="s">
        <v>172</v>
      </c>
      <c r="G32" s="62" t="s">
        <v>173</v>
      </c>
      <c r="H32" s="13">
        <v>0.2</v>
      </c>
      <c r="I32" s="12"/>
      <c r="M32" s="13"/>
    </row>
    <row r="33" spans="1:13" x14ac:dyDescent="0.2">
      <c r="A33" s="14"/>
      <c r="B33" s="22"/>
      <c r="C33" s="14"/>
      <c r="D33" s="17" t="s">
        <v>30</v>
      </c>
      <c r="E33" s="18">
        <f>SUM(E30:E32)</f>
        <v>3</v>
      </c>
      <c r="F33" s="19"/>
      <c r="G33" s="17" t="s">
        <v>30</v>
      </c>
      <c r="H33" s="18">
        <f>SUM(H30:H32)</f>
        <v>2.2000000000000002</v>
      </c>
      <c r="I33" s="14"/>
      <c r="J33" s="15">
        <f>SUM(E33,H33)</f>
        <v>5.2</v>
      </c>
      <c r="K33" s="15">
        <f>IF(J33&gt;$G$3,1,(J33/$G$3))</f>
        <v>1</v>
      </c>
      <c r="L33" s="15"/>
      <c r="M33" s="24" t="str">
        <f>IF(J33&gt;4,"Overloaded","OK")</f>
        <v>Overloaded</v>
      </c>
    </row>
    <row r="35" spans="1:13" x14ac:dyDescent="0.2">
      <c r="J35" s="23" t="s">
        <v>33</v>
      </c>
      <c r="K35" s="23">
        <f>SUM(K16:K34)</f>
        <v>4.2874999999999996</v>
      </c>
      <c r="M35" t="s">
        <v>76</v>
      </c>
    </row>
    <row r="36" spans="1:13" x14ac:dyDescent="0.2">
      <c r="J36" s="40" t="s">
        <v>71</v>
      </c>
      <c r="K36" s="40">
        <f>K35/5</f>
        <v>0.85749999999999993</v>
      </c>
      <c r="M36" t="s">
        <v>77</v>
      </c>
    </row>
    <row r="37" spans="1:13" x14ac:dyDescent="0.2">
      <c r="K37" s="39">
        <f>K16+K24+K29+K33</f>
        <v>3.6749999999999998</v>
      </c>
    </row>
    <row r="38" spans="1:13" x14ac:dyDescent="0.2">
      <c r="A38" t="s">
        <v>31</v>
      </c>
    </row>
    <row r="39" spans="1:13" x14ac:dyDescent="0.2">
      <c r="A39" s="20" t="s">
        <v>135</v>
      </c>
      <c r="B39" s="20" t="s">
        <v>32</v>
      </c>
      <c r="C39" s="9" t="s">
        <v>134</v>
      </c>
      <c r="D39" s="10">
        <v>10603130</v>
      </c>
      <c r="E39" s="11">
        <v>1</v>
      </c>
      <c r="F39" s="9"/>
      <c r="G39" s="10"/>
      <c r="H39" s="11"/>
      <c r="I39" s="9"/>
      <c r="J39" s="10"/>
      <c r="K39" s="10"/>
      <c r="L39" s="10"/>
      <c r="M39" s="11"/>
    </row>
    <row r="40" spans="1:13" x14ac:dyDescent="0.2">
      <c r="A40" s="21"/>
      <c r="B40" s="21"/>
      <c r="C40" s="12"/>
      <c r="E40" s="13"/>
      <c r="F40" s="12"/>
      <c r="H40" s="13"/>
      <c r="I40" s="12"/>
      <c r="M40" s="13"/>
    </row>
    <row r="41" spans="1:13" x14ac:dyDescent="0.2">
      <c r="A41" s="21"/>
      <c r="B41" s="21"/>
      <c r="C41" s="12"/>
      <c r="E41" s="13"/>
      <c r="F41" s="12"/>
      <c r="H41" s="13"/>
      <c r="I41" s="12"/>
      <c r="M41" s="13"/>
    </row>
    <row r="42" spans="1:13" x14ac:dyDescent="0.2">
      <c r="A42" s="22"/>
      <c r="B42" s="22"/>
      <c r="C42" s="14"/>
      <c r="D42" s="17" t="s">
        <v>30</v>
      </c>
      <c r="E42" s="18">
        <f>SUM(E39:E41)</f>
        <v>1</v>
      </c>
      <c r="F42" s="19"/>
      <c r="G42" s="17" t="s">
        <v>30</v>
      </c>
      <c r="H42" s="18">
        <f>SUM(H39:H41)</f>
        <v>0</v>
      </c>
      <c r="I42" s="14"/>
      <c r="J42" s="15">
        <f>SUM(E42,H42)</f>
        <v>1</v>
      </c>
      <c r="K42" s="15">
        <f>IF(J42&gt;$G$3,1,(J42/$G$3))</f>
        <v>0.25</v>
      </c>
      <c r="L42" s="15"/>
      <c r="M42" s="71" t="str">
        <f>IF(J42&gt;4,"Overloaded","OK")</f>
        <v>OK</v>
      </c>
    </row>
    <row r="43" spans="1:13" x14ac:dyDescent="0.2">
      <c r="A43" s="20" t="s">
        <v>159</v>
      </c>
      <c r="B43" t="s">
        <v>32</v>
      </c>
      <c r="C43" s="9" t="s">
        <v>158</v>
      </c>
      <c r="D43" s="10">
        <v>10603380</v>
      </c>
      <c r="E43" s="11">
        <v>1</v>
      </c>
      <c r="F43" s="9"/>
      <c r="G43" s="10"/>
      <c r="H43" s="11"/>
      <c r="I43" s="9"/>
      <c r="J43" s="10"/>
      <c r="K43" s="10"/>
      <c r="L43" s="10"/>
      <c r="M43" s="11"/>
    </row>
    <row r="44" spans="1:13" x14ac:dyDescent="0.2">
      <c r="A44" s="21"/>
      <c r="B44" s="21"/>
      <c r="C44" s="12"/>
      <c r="E44" s="13"/>
      <c r="F44" s="12"/>
      <c r="H44" s="13"/>
      <c r="I44" s="12"/>
      <c r="M44" s="13"/>
    </row>
    <row r="45" spans="1:13" x14ac:dyDescent="0.2">
      <c r="A45" s="21"/>
      <c r="B45" s="21"/>
      <c r="C45" s="12"/>
      <c r="E45" s="13"/>
      <c r="F45" s="12"/>
      <c r="H45" s="13"/>
      <c r="I45" s="12"/>
      <c r="M45" s="13"/>
    </row>
    <row r="46" spans="1:13" x14ac:dyDescent="0.2">
      <c r="A46" s="22"/>
      <c r="B46" s="22"/>
      <c r="C46" s="14"/>
      <c r="D46" s="17" t="s">
        <v>30</v>
      </c>
      <c r="E46" s="18">
        <f>SUM(E43:E45)</f>
        <v>1</v>
      </c>
      <c r="F46" s="19"/>
      <c r="G46" s="17" t="s">
        <v>30</v>
      </c>
      <c r="H46" s="18">
        <f>SUM(H43:H45)</f>
        <v>0</v>
      </c>
      <c r="I46" s="14"/>
      <c r="J46" s="15">
        <f>SUM(E46,H46)</f>
        <v>1</v>
      </c>
      <c r="K46" s="15">
        <f>IF(J46&gt;$G$3,1,(J46/$G$3))</f>
        <v>0.25</v>
      </c>
      <c r="L46" s="15"/>
      <c r="M46" s="71" t="str">
        <f>IF(J46&gt;4,"Overloaded","OK")</f>
        <v>OK</v>
      </c>
    </row>
    <row r="47" spans="1:13" x14ac:dyDescent="0.2">
      <c r="A47" s="20" t="s">
        <v>160</v>
      </c>
      <c r="B47" t="s">
        <v>32</v>
      </c>
      <c r="C47" s="9" t="s">
        <v>161</v>
      </c>
      <c r="D47" s="10">
        <v>10603370</v>
      </c>
      <c r="E47" s="11">
        <v>1</v>
      </c>
      <c r="F47" s="9"/>
      <c r="G47" s="10"/>
      <c r="H47" s="11"/>
      <c r="I47" s="9"/>
      <c r="J47" s="10"/>
      <c r="K47" s="10"/>
      <c r="L47" s="10"/>
      <c r="M47" s="11"/>
    </row>
    <row r="48" spans="1:13" x14ac:dyDescent="0.2">
      <c r="A48" s="21"/>
      <c r="B48" s="13"/>
      <c r="C48" s="12"/>
      <c r="E48" s="13"/>
      <c r="F48" s="12"/>
      <c r="H48" s="13"/>
      <c r="I48" s="12"/>
      <c r="M48" s="13"/>
    </row>
    <row r="49" spans="1:13" x14ac:dyDescent="0.2">
      <c r="A49" s="21"/>
      <c r="B49" s="13"/>
      <c r="C49" s="12"/>
      <c r="E49" s="13"/>
      <c r="F49" s="12"/>
      <c r="H49" s="13"/>
      <c r="I49" s="12"/>
      <c r="M49" s="13"/>
    </row>
    <row r="50" spans="1:13" x14ac:dyDescent="0.2">
      <c r="A50" s="22"/>
      <c r="B50" s="16"/>
      <c r="C50" s="14"/>
      <c r="D50" s="17" t="s">
        <v>30</v>
      </c>
      <c r="E50" s="18">
        <f>SUM(E47:E49)</f>
        <v>1</v>
      </c>
      <c r="F50" s="19"/>
      <c r="G50" s="17" t="s">
        <v>30</v>
      </c>
      <c r="H50" s="18">
        <f>SUM(H47:H49)</f>
        <v>0</v>
      </c>
      <c r="I50" s="14"/>
      <c r="J50" s="15">
        <f>SUM(E50,H50)</f>
        <v>1</v>
      </c>
      <c r="K50" s="15">
        <f>IF(J50&gt;$G$3,1,(J50/$G$3))</f>
        <v>0.25</v>
      </c>
      <c r="L50" s="15"/>
      <c r="M50" s="71" t="str">
        <f>IF(J50&gt;4,"Overloaded","OK")</f>
        <v>OK</v>
      </c>
    </row>
    <row r="52" spans="1:13" x14ac:dyDescent="0.2">
      <c r="J52" s="23" t="s">
        <v>33</v>
      </c>
      <c r="K52" s="23">
        <f>SUM(K39:K51)</f>
        <v>0.75</v>
      </c>
      <c r="M52" t="s">
        <v>80</v>
      </c>
    </row>
    <row r="53" spans="1:13" x14ac:dyDescent="0.2">
      <c r="J53" s="40" t="s">
        <v>71</v>
      </c>
      <c r="K53" s="40">
        <f>K52/3</f>
        <v>0.25</v>
      </c>
      <c r="M53" t="s">
        <v>81</v>
      </c>
    </row>
    <row r="54" spans="1:13" x14ac:dyDescent="0.2">
      <c r="A54" t="s">
        <v>100</v>
      </c>
    </row>
    <row r="55" spans="1:13" x14ac:dyDescent="0.2">
      <c r="A55" s="20" t="s">
        <v>104</v>
      </c>
      <c r="B55" s="20" t="s">
        <v>32</v>
      </c>
      <c r="C55" s="9" t="s">
        <v>105</v>
      </c>
      <c r="D55" s="10" t="s">
        <v>106</v>
      </c>
      <c r="E55" s="11">
        <v>1</v>
      </c>
      <c r="F55" s="69" t="s">
        <v>118</v>
      </c>
      <c r="G55" s="70">
        <v>10603131</v>
      </c>
      <c r="H55" s="11">
        <v>1</v>
      </c>
      <c r="I55" s="9"/>
      <c r="J55" s="10"/>
      <c r="K55" s="10"/>
      <c r="L55" s="10"/>
      <c r="M55" s="11"/>
    </row>
    <row r="56" spans="1:13" x14ac:dyDescent="0.2">
      <c r="A56" s="81" t="s">
        <v>174</v>
      </c>
      <c r="B56" s="21"/>
      <c r="C56" s="12" t="s">
        <v>107</v>
      </c>
      <c r="D56">
        <v>10603330</v>
      </c>
      <c r="E56" s="13">
        <v>0.5</v>
      </c>
      <c r="F56" s="12"/>
      <c r="H56" s="13"/>
      <c r="I56" s="12"/>
      <c r="M56" s="13"/>
    </row>
    <row r="57" spans="1:13" x14ac:dyDescent="0.2">
      <c r="A57" s="21"/>
      <c r="B57" s="21"/>
      <c r="C57" s="12"/>
      <c r="E57" s="13"/>
      <c r="F57" s="12"/>
      <c r="H57" s="13"/>
      <c r="I57" s="12"/>
      <c r="M57" s="13"/>
    </row>
    <row r="58" spans="1:13" x14ac:dyDescent="0.2">
      <c r="A58" s="22"/>
      <c r="B58" s="22"/>
      <c r="C58" s="14"/>
      <c r="D58" s="17" t="s">
        <v>30</v>
      </c>
      <c r="E58" s="18">
        <f>SUM(E55:E57)</f>
        <v>1.5</v>
      </c>
      <c r="F58" s="19"/>
      <c r="G58" s="17" t="s">
        <v>30</v>
      </c>
      <c r="H58" s="18">
        <f>SUM(H55:H57)</f>
        <v>1</v>
      </c>
      <c r="I58" s="14"/>
      <c r="J58" s="15">
        <f>SUM(E58,H58)</f>
        <v>2.5</v>
      </c>
      <c r="K58" s="15">
        <f>IF(J58&gt;$G$3,1,(J58/$G$3))</f>
        <v>0.625</v>
      </c>
      <c r="L58" s="15"/>
      <c r="M58" s="71" t="str">
        <f>IF(J58&gt;4,"Overloaded","OK")</f>
        <v>OK</v>
      </c>
    </row>
    <row r="59" spans="1:13" x14ac:dyDescent="0.2">
      <c r="A59" s="20" t="s">
        <v>133</v>
      </c>
      <c r="B59" t="s">
        <v>32</v>
      </c>
      <c r="C59" s="9" t="s">
        <v>132</v>
      </c>
      <c r="D59" s="10">
        <v>10603160</v>
      </c>
      <c r="E59" s="11">
        <v>1</v>
      </c>
      <c r="F59" s="9"/>
      <c r="G59" s="10"/>
      <c r="H59" s="11"/>
      <c r="I59" s="9"/>
      <c r="J59" s="10"/>
      <c r="K59" s="10"/>
      <c r="L59" s="10"/>
      <c r="M59" s="11"/>
    </row>
    <row r="60" spans="1:13" x14ac:dyDescent="0.2">
      <c r="A60" s="81" t="s">
        <v>174</v>
      </c>
      <c r="B60" s="12"/>
      <c r="C60" s="12" t="s">
        <v>143</v>
      </c>
      <c r="D60" s="46">
        <v>10603210</v>
      </c>
      <c r="E60" s="13">
        <v>1</v>
      </c>
      <c r="F60" s="46"/>
      <c r="H60" s="13"/>
      <c r="I60" s="12"/>
      <c r="M60" s="13"/>
    </row>
    <row r="61" spans="1:13" x14ac:dyDescent="0.2">
      <c r="A61" s="21"/>
      <c r="B61" s="21"/>
      <c r="C61" s="12"/>
      <c r="D61" s="48"/>
      <c r="E61" s="13"/>
      <c r="F61" s="12"/>
      <c r="H61" s="13"/>
      <c r="I61" s="12"/>
      <c r="M61" s="13"/>
    </row>
    <row r="62" spans="1:13" x14ac:dyDescent="0.2">
      <c r="A62" s="22"/>
      <c r="B62" s="22"/>
      <c r="C62" s="14"/>
      <c r="D62" s="17" t="s">
        <v>30</v>
      </c>
      <c r="E62" s="18">
        <f>SUM(E59:E61)</f>
        <v>2</v>
      </c>
      <c r="F62" s="19"/>
      <c r="G62" s="17" t="s">
        <v>30</v>
      </c>
      <c r="H62" s="18">
        <f>SUM(H59:H61)</f>
        <v>0</v>
      </c>
      <c r="I62" s="14"/>
      <c r="J62" s="15">
        <f>SUM(E62,H62)</f>
        <v>2</v>
      </c>
      <c r="K62" s="15">
        <f>IF(J62&gt;$G$3,1,(J62/$G$3))</f>
        <v>0.5</v>
      </c>
      <c r="L62" s="15"/>
      <c r="M62" s="71" t="str">
        <f>IF(J62&gt;4,"Overloaded","OK")</f>
        <v>OK</v>
      </c>
    </row>
    <row r="63" spans="1:13" x14ac:dyDescent="0.2">
      <c r="A63" s="20" t="s">
        <v>145</v>
      </c>
      <c r="B63" t="s">
        <v>32</v>
      </c>
      <c r="C63" s="9" t="s">
        <v>144</v>
      </c>
      <c r="D63" s="10">
        <v>10603260</v>
      </c>
      <c r="E63" s="11">
        <v>1</v>
      </c>
      <c r="F63" s="9"/>
      <c r="G63" s="10"/>
      <c r="H63" s="11"/>
      <c r="I63" s="9"/>
      <c r="J63" s="10"/>
      <c r="K63" s="10"/>
      <c r="L63" s="10"/>
      <c r="M63" s="11"/>
    </row>
    <row r="64" spans="1:13" x14ac:dyDescent="0.2">
      <c r="A64" s="21"/>
      <c r="B64" s="13"/>
      <c r="C64" s="12"/>
      <c r="E64" s="13"/>
      <c r="F64" s="12"/>
      <c r="H64" s="13"/>
      <c r="I64" s="12"/>
      <c r="M64" s="13"/>
    </row>
    <row r="65" spans="1:13" x14ac:dyDescent="0.2">
      <c r="A65" s="21"/>
      <c r="B65" s="13"/>
      <c r="C65" s="12"/>
      <c r="E65" s="13"/>
      <c r="F65" s="12"/>
      <c r="H65" s="13"/>
      <c r="I65" s="12"/>
      <c r="M65" s="13"/>
    </row>
    <row r="66" spans="1:13" x14ac:dyDescent="0.2">
      <c r="A66" s="22"/>
      <c r="B66" s="16"/>
      <c r="C66" s="14"/>
      <c r="D66" s="17" t="s">
        <v>30</v>
      </c>
      <c r="E66" s="18">
        <f>SUM(E63:E65)</f>
        <v>1</v>
      </c>
      <c r="F66" s="19"/>
      <c r="G66" s="17" t="s">
        <v>30</v>
      </c>
      <c r="H66" s="18">
        <f>SUM(H63:H65)</f>
        <v>0</v>
      </c>
      <c r="I66" s="14"/>
      <c r="J66" s="15">
        <f>SUM(E66,H66)</f>
        <v>1</v>
      </c>
      <c r="K66" s="15">
        <f>IF(J66&gt;$G$3,1,(J66/$G$3))</f>
        <v>0.25</v>
      </c>
      <c r="L66" s="15"/>
      <c r="M66" s="71" t="str">
        <f>IF(J66&gt;4,"Overloaded","OK")</f>
        <v>OK</v>
      </c>
    </row>
    <row r="67" spans="1:13" x14ac:dyDescent="0.2">
      <c r="A67" s="20" t="s">
        <v>149</v>
      </c>
      <c r="B67" t="s">
        <v>32</v>
      </c>
      <c r="C67" s="9" t="s">
        <v>150</v>
      </c>
      <c r="D67" s="10">
        <v>10603280</v>
      </c>
      <c r="E67" s="11">
        <v>1</v>
      </c>
      <c r="F67" s="9"/>
      <c r="G67" s="10"/>
      <c r="H67" s="11"/>
      <c r="I67" s="9"/>
      <c r="J67" s="10"/>
      <c r="K67" s="10"/>
      <c r="L67" s="10"/>
      <c r="M67" s="11"/>
    </row>
    <row r="68" spans="1:13" x14ac:dyDescent="0.2">
      <c r="A68" s="21"/>
      <c r="B68" s="13"/>
      <c r="C68" s="12"/>
      <c r="E68" s="13"/>
      <c r="F68" s="12"/>
      <c r="H68" s="13"/>
      <c r="I68" s="12"/>
      <c r="M68" s="13"/>
    </row>
    <row r="69" spans="1:13" x14ac:dyDescent="0.2">
      <c r="A69" s="21"/>
      <c r="B69" s="13"/>
      <c r="C69" s="12"/>
      <c r="E69" s="13"/>
      <c r="F69" s="12"/>
      <c r="H69" s="13"/>
      <c r="I69" s="12"/>
      <c r="M69" s="13"/>
    </row>
    <row r="70" spans="1:13" x14ac:dyDescent="0.2">
      <c r="A70" s="22"/>
      <c r="B70" s="16"/>
      <c r="C70" s="14"/>
      <c r="D70" s="17" t="s">
        <v>30</v>
      </c>
      <c r="E70" s="18">
        <f>SUM(E67:E69)</f>
        <v>1</v>
      </c>
      <c r="F70" s="19"/>
      <c r="G70" s="17" t="s">
        <v>30</v>
      </c>
      <c r="H70" s="18">
        <f>SUM(H67:H69)</f>
        <v>0</v>
      </c>
      <c r="I70" s="14"/>
      <c r="J70" s="15">
        <f>SUM(E70,H70)</f>
        <v>1</v>
      </c>
      <c r="K70" s="15">
        <f>IF(J70&gt;$G$3,1,(J70/$G$3))</f>
        <v>0.25</v>
      </c>
      <c r="L70" s="15"/>
      <c r="M70" s="71" t="str">
        <f>IF(J70&gt;4,"Overloaded","OK")</f>
        <v>OK</v>
      </c>
    </row>
    <row r="71" spans="1:13" x14ac:dyDescent="0.2">
      <c r="A71" s="20" t="s">
        <v>165</v>
      </c>
      <c r="B71" t="s">
        <v>32</v>
      </c>
      <c r="C71" s="12" t="s">
        <v>166</v>
      </c>
      <c r="D71">
        <v>10603261</v>
      </c>
      <c r="E71" s="13">
        <v>1</v>
      </c>
      <c r="F71" s="9"/>
      <c r="G71" s="10"/>
      <c r="H71" s="11"/>
      <c r="I71" s="9"/>
      <c r="J71" s="10"/>
      <c r="K71" s="10"/>
      <c r="L71" s="10"/>
      <c r="M71" s="11"/>
    </row>
    <row r="72" spans="1:13" x14ac:dyDescent="0.2">
      <c r="A72" s="21"/>
      <c r="B72" s="13"/>
      <c r="C72" s="12"/>
      <c r="E72" s="13"/>
      <c r="F72" s="12"/>
      <c r="H72" s="13"/>
      <c r="I72" s="12"/>
      <c r="M72" s="13"/>
    </row>
    <row r="73" spans="1:13" x14ac:dyDescent="0.2">
      <c r="A73" s="21"/>
      <c r="B73" s="13"/>
      <c r="C73" s="12"/>
      <c r="E73" s="13"/>
      <c r="F73" s="12"/>
      <c r="H73" s="13"/>
      <c r="I73" s="12"/>
      <c r="M73" s="13"/>
    </row>
    <row r="74" spans="1:13" x14ac:dyDescent="0.2">
      <c r="A74" s="22"/>
      <c r="B74" s="16"/>
      <c r="C74" s="14"/>
      <c r="D74" s="17" t="s">
        <v>30</v>
      </c>
      <c r="E74" s="18">
        <f>SUM(E71:E73)</f>
        <v>1</v>
      </c>
      <c r="F74" s="19"/>
      <c r="G74" s="17" t="s">
        <v>30</v>
      </c>
      <c r="H74" s="18">
        <f>SUM(H71:H73)</f>
        <v>0</v>
      </c>
      <c r="I74" s="14"/>
      <c r="J74" s="15">
        <f>SUM(E74,H74)</f>
        <v>1</v>
      </c>
      <c r="K74" s="15">
        <f>IF(J74&gt;$G$3,1,(J74/$G$3))</f>
        <v>0.25</v>
      </c>
      <c r="L74" s="15"/>
      <c r="M74" s="71" t="str">
        <f>IF(J74&gt;4,"Overloaded","OK")</f>
        <v>OK</v>
      </c>
    </row>
    <row r="76" spans="1:13" x14ac:dyDescent="0.2">
      <c r="J76" s="23" t="s">
        <v>33</v>
      </c>
      <c r="K76" s="23">
        <f>K42+K46+K50+K58+K62+K66+K70+K74</f>
        <v>2.625</v>
      </c>
      <c r="M76" t="s">
        <v>101</v>
      </c>
    </row>
    <row r="77" spans="1:13" x14ac:dyDescent="0.2">
      <c r="J77" s="40" t="s">
        <v>71</v>
      </c>
      <c r="K77" s="40">
        <f>K76/3</f>
        <v>0.875</v>
      </c>
      <c r="M77" t="s">
        <v>102</v>
      </c>
    </row>
    <row r="78" spans="1:13" x14ac:dyDescent="0.2">
      <c r="K78" s="39"/>
    </row>
    <row r="79" spans="1:13" x14ac:dyDescent="0.2">
      <c r="J79" s="42"/>
      <c r="K79" s="42"/>
    </row>
    <row r="80" spans="1:13" x14ac:dyDescent="0.2">
      <c r="K80" s="39"/>
    </row>
    <row r="81" spans="1:14" x14ac:dyDescent="0.2">
      <c r="A81" s="27" t="s">
        <v>34</v>
      </c>
    </row>
    <row r="82" spans="1:14" x14ac:dyDescent="0.2">
      <c r="A82" t="s">
        <v>35</v>
      </c>
    </row>
    <row r="83" spans="1:14" x14ac:dyDescent="0.2">
      <c r="A83" t="s">
        <v>36</v>
      </c>
      <c r="B83" s="31" t="s">
        <v>37</v>
      </c>
      <c r="C83" s="31" t="s">
        <v>37</v>
      </c>
      <c r="D83" s="31" t="s">
        <v>38</v>
      </c>
      <c r="E83" s="31" t="s">
        <v>38</v>
      </c>
      <c r="F83" s="31" t="s">
        <v>39</v>
      </c>
      <c r="G83" s="31" t="s">
        <v>39</v>
      </c>
      <c r="H83" s="31" t="s">
        <v>167</v>
      </c>
      <c r="J83" s="32"/>
    </row>
    <row r="84" spans="1:14" x14ac:dyDescent="0.2">
      <c r="B84" s="50" t="s">
        <v>40</v>
      </c>
      <c r="C84" s="50" t="s">
        <v>41</v>
      </c>
      <c r="D84" s="50" t="s">
        <v>40</v>
      </c>
      <c r="E84" s="50" t="s">
        <v>41</v>
      </c>
      <c r="F84" s="50" t="s">
        <v>40</v>
      </c>
      <c r="G84" s="50" t="s">
        <v>42</v>
      </c>
      <c r="H84" s="50" t="s">
        <v>169</v>
      </c>
    </row>
    <row r="85" spans="1:14" x14ac:dyDescent="0.2">
      <c r="B85" s="51" t="s">
        <v>129</v>
      </c>
      <c r="C85" s="51" t="s">
        <v>136</v>
      </c>
      <c r="D85" s="51" t="s">
        <v>140</v>
      </c>
      <c r="E85" s="51" t="s">
        <v>151</v>
      </c>
      <c r="F85" s="51" t="s">
        <v>154</v>
      </c>
      <c r="G85" s="55" t="s">
        <v>162</v>
      </c>
      <c r="H85" s="80" t="s">
        <v>170</v>
      </c>
    </row>
    <row r="86" spans="1:14" x14ac:dyDescent="0.2">
      <c r="B86" s="53" t="s">
        <v>130</v>
      </c>
      <c r="C86" s="52" t="s">
        <v>137</v>
      </c>
      <c r="D86" s="52" t="s">
        <v>141</v>
      </c>
      <c r="E86" s="52" t="s">
        <v>152</v>
      </c>
      <c r="F86" s="52" t="s">
        <v>155</v>
      </c>
      <c r="G86" s="55" t="s">
        <v>164</v>
      </c>
      <c r="H86" s="79" t="s">
        <v>168</v>
      </c>
    </row>
    <row r="87" spans="1:14" ht="51" x14ac:dyDescent="0.2">
      <c r="B87" s="52" t="s">
        <v>131</v>
      </c>
      <c r="C87" s="52" t="s">
        <v>138</v>
      </c>
      <c r="D87" s="78" t="s">
        <v>142</v>
      </c>
      <c r="E87" s="52" t="s">
        <v>153</v>
      </c>
      <c r="F87" s="52" t="s">
        <v>156</v>
      </c>
      <c r="G87" s="54" t="s">
        <v>163</v>
      </c>
      <c r="H87" s="79" t="s">
        <v>171</v>
      </c>
    </row>
    <row r="88" spans="1:14" x14ac:dyDescent="0.2">
      <c r="B88" s="52"/>
      <c r="C88" s="52" t="s">
        <v>139</v>
      </c>
      <c r="D88" s="52" t="s">
        <v>146</v>
      </c>
      <c r="E88" s="52"/>
      <c r="F88" s="52" t="s">
        <v>157</v>
      </c>
      <c r="G88" s="52"/>
      <c r="H88" s="21"/>
    </row>
    <row r="89" spans="1:14" x14ac:dyDescent="0.2">
      <c r="B89" s="55"/>
      <c r="C89" s="55"/>
      <c r="D89" s="55" t="s">
        <v>147</v>
      </c>
      <c r="E89" s="55"/>
      <c r="F89" s="55"/>
      <c r="G89" s="55"/>
      <c r="H89" s="21"/>
    </row>
    <row r="90" spans="1:14" x14ac:dyDescent="0.2">
      <c r="B90" s="55"/>
      <c r="C90" s="55"/>
      <c r="D90" s="54" t="s">
        <v>148</v>
      </c>
      <c r="E90" s="55"/>
      <c r="F90" s="55"/>
      <c r="G90" s="55"/>
      <c r="H90" s="21"/>
    </row>
    <row r="91" spans="1:14" x14ac:dyDescent="0.2">
      <c r="B91" s="54">
        <v>3</v>
      </c>
      <c r="C91" s="54">
        <v>4</v>
      </c>
      <c r="D91" s="54">
        <v>6</v>
      </c>
      <c r="E91" s="54">
        <v>4</v>
      </c>
      <c r="F91" s="54">
        <v>4</v>
      </c>
      <c r="G91" s="54">
        <v>3</v>
      </c>
      <c r="H91" s="22">
        <v>3</v>
      </c>
      <c r="I91">
        <f>SUM(B91:H91)</f>
        <v>27</v>
      </c>
    </row>
    <row r="93" spans="1:14" x14ac:dyDescent="0.2">
      <c r="B93" t="s">
        <v>73</v>
      </c>
      <c r="H93" s="82"/>
      <c r="I93" s="82"/>
      <c r="J93" s="82"/>
      <c r="K93" s="82"/>
      <c r="L93" s="82"/>
      <c r="M93" s="82"/>
      <c r="N93" s="82"/>
    </row>
    <row r="94" spans="1:14" x14ac:dyDescent="0.2">
      <c r="B94" t="s">
        <v>74</v>
      </c>
      <c r="D94">
        <v>1</v>
      </c>
      <c r="E94" t="s">
        <v>70</v>
      </c>
      <c r="H94" s="82"/>
      <c r="I94" s="82"/>
      <c r="J94" s="83"/>
      <c r="K94" s="83"/>
      <c r="L94" s="82"/>
      <c r="M94" s="82"/>
      <c r="N94" s="82"/>
    </row>
    <row r="95" spans="1:14" x14ac:dyDescent="0.2">
      <c r="B95" t="s">
        <v>75</v>
      </c>
      <c r="D95" s="59">
        <v>27</v>
      </c>
      <c r="E95" t="s">
        <v>72</v>
      </c>
      <c r="H95" s="82"/>
      <c r="I95" s="82"/>
      <c r="J95" s="82"/>
      <c r="K95" s="82"/>
      <c r="L95" s="82"/>
      <c r="M95" s="82"/>
      <c r="N95" s="82"/>
    </row>
    <row r="96" spans="1:14" x14ac:dyDescent="0.2">
      <c r="H96" s="82"/>
      <c r="I96" s="82"/>
      <c r="J96" s="83"/>
      <c r="K96" s="83"/>
      <c r="L96" s="82"/>
      <c r="M96" s="82"/>
      <c r="N96" s="82"/>
    </row>
    <row r="97" spans="8:14" x14ac:dyDescent="0.2">
      <c r="H97" s="82"/>
      <c r="I97" s="82"/>
      <c r="J97" s="82"/>
      <c r="K97" s="82"/>
      <c r="L97" s="82"/>
      <c r="M97" s="82"/>
      <c r="N97" s="82"/>
    </row>
    <row r="98" spans="8:14" x14ac:dyDescent="0.2">
      <c r="H98" s="82"/>
      <c r="I98" s="82"/>
      <c r="J98" s="83"/>
      <c r="K98" s="83"/>
      <c r="L98" s="82"/>
      <c r="M98" s="82"/>
      <c r="N98" s="82"/>
    </row>
    <row r="99" spans="8:14" x14ac:dyDescent="0.2">
      <c r="H99" s="82"/>
      <c r="I99" s="82"/>
      <c r="J99" s="82"/>
      <c r="K99" s="82"/>
      <c r="L99" s="82"/>
      <c r="M99" s="82"/>
      <c r="N99" s="82"/>
    </row>
    <row r="100" spans="8:14" x14ac:dyDescent="0.2">
      <c r="H100" s="82"/>
      <c r="I100" s="82"/>
      <c r="J100" s="82"/>
      <c r="K100" s="82"/>
      <c r="L100" s="82"/>
      <c r="M100" s="82"/>
      <c r="N100" s="82"/>
    </row>
    <row r="101" spans="8:14" x14ac:dyDescent="0.2">
      <c r="H101" s="82"/>
      <c r="I101" s="82"/>
      <c r="J101" s="83"/>
      <c r="K101" s="83"/>
      <c r="L101" s="82"/>
      <c r="M101" s="82"/>
      <c r="N101" s="82"/>
    </row>
    <row r="102" spans="8:14" x14ac:dyDescent="0.2">
      <c r="H102" s="82"/>
      <c r="I102" s="82"/>
      <c r="J102" s="83"/>
      <c r="K102" s="83"/>
      <c r="L102" s="82"/>
      <c r="M102" s="82"/>
      <c r="N102" s="82"/>
    </row>
    <row r="103" spans="8:14" x14ac:dyDescent="0.2">
      <c r="H103" s="82"/>
      <c r="I103" s="82"/>
      <c r="J103" s="83"/>
      <c r="K103" s="83"/>
      <c r="L103" s="82"/>
      <c r="M103" s="82"/>
      <c r="N103" s="82"/>
    </row>
    <row r="104" spans="8:14" x14ac:dyDescent="0.2">
      <c r="H104" s="82"/>
      <c r="I104" s="82"/>
      <c r="J104" s="83"/>
      <c r="K104" s="83"/>
      <c r="L104" s="82"/>
      <c r="M104" s="82"/>
      <c r="N104" s="82"/>
    </row>
    <row r="105" spans="8:14" x14ac:dyDescent="0.2">
      <c r="H105" s="82"/>
      <c r="I105" s="82"/>
      <c r="J105" s="83"/>
      <c r="K105" s="83"/>
      <c r="L105" s="82"/>
      <c r="M105" s="82"/>
      <c r="N105" s="82"/>
    </row>
    <row r="106" spans="8:14" x14ac:dyDescent="0.2">
      <c r="H106" s="82"/>
      <c r="I106" s="82"/>
      <c r="J106" s="82"/>
      <c r="K106" s="82"/>
      <c r="L106" s="82"/>
      <c r="M106" s="82"/>
      <c r="N106" s="82"/>
    </row>
  </sheetData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W31"/>
  <sheetViews>
    <sheetView topLeftCell="A10" workbookViewId="0">
      <selection activeCell="I11" sqref="I11"/>
    </sheetView>
  </sheetViews>
  <sheetFormatPr defaultRowHeight="14.25" x14ac:dyDescent="0.2"/>
  <sheetData>
    <row r="1" spans="1:23" x14ac:dyDescent="0.2">
      <c r="A1" s="27" t="s">
        <v>43</v>
      </c>
    </row>
    <row r="3" spans="1:23" x14ac:dyDescent="0.2">
      <c r="A3" s="29"/>
      <c r="B3" s="29" t="s">
        <v>44</v>
      </c>
    </row>
    <row r="5" spans="1:23" x14ac:dyDescent="0.2">
      <c r="A5" s="27" t="s">
        <v>45</v>
      </c>
    </row>
    <row r="6" spans="1:23" x14ac:dyDescent="0.2">
      <c r="A6" s="27"/>
    </row>
    <row r="7" spans="1:23" x14ac:dyDescent="0.2">
      <c r="A7" s="27"/>
      <c r="B7" s="37" t="s">
        <v>46</v>
      </c>
      <c r="M7" s="37" t="s">
        <v>47</v>
      </c>
    </row>
    <row r="8" spans="1:23" x14ac:dyDescent="0.2">
      <c r="A8" s="27"/>
      <c r="B8" s="37"/>
      <c r="M8" s="37"/>
    </row>
    <row r="9" spans="1:23" x14ac:dyDescent="0.2">
      <c r="A9" s="27"/>
      <c r="B9" s="37"/>
      <c r="H9" s="36"/>
      <c r="I9" s="36" t="s">
        <v>48</v>
      </c>
      <c r="M9" s="37"/>
      <c r="V9" s="36"/>
      <c r="W9" s="36" t="s">
        <v>49</v>
      </c>
    </row>
    <row r="10" spans="1:23" x14ac:dyDescent="0.2">
      <c r="M10" s="37"/>
    </row>
    <row r="11" spans="1:23" x14ac:dyDescent="0.2">
      <c r="M11" s="37"/>
    </row>
    <row r="12" spans="1:23" x14ac:dyDescent="0.2">
      <c r="H12" s="36"/>
      <c r="M12" s="36" t="s">
        <v>50</v>
      </c>
      <c r="R12" s="36"/>
      <c r="S12" s="36" t="s">
        <v>51</v>
      </c>
    </row>
    <row r="15" spans="1:23" x14ac:dyDescent="0.2">
      <c r="M15" s="37"/>
    </row>
    <row r="16" spans="1:23" x14ac:dyDescent="0.2">
      <c r="M16" s="36" t="s">
        <v>52</v>
      </c>
      <c r="S16" t="s">
        <v>53</v>
      </c>
      <c r="U16" s="38"/>
      <c r="V16" s="38"/>
    </row>
    <row r="19" spans="1:20" x14ac:dyDescent="0.2">
      <c r="M19" s="37"/>
    </row>
    <row r="20" spans="1:20" x14ac:dyDescent="0.2">
      <c r="M20" s="36" t="s">
        <v>54</v>
      </c>
      <c r="T20" t="s">
        <v>55</v>
      </c>
    </row>
    <row r="23" spans="1:20" x14ac:dyDescent="0.2">
      <c r="A23" s="27" t="s">
        <v>56</v>
      </c>
    </row>
    <row r="24" spans="1:20" x14ac:dyDescent="0.2">
      <c r="A24" s="27"/>
    </row>
    <row r="25" spans="1:20" x14ac:dyDescent="0.2">
      <c r="B25" s="37" t="s">
        <v>46</v>
      </c>
      <c r="M25" s="37" t="s">
        <v>47</v>
      </c>
    </row>
    <row r="26" spans="1:20" x14ac:dyDescent="0.2">
      <c r="J26" t="s">
        <v>57</v>
      </c>
    </row>
    <row r="27" spans="1:20" x14ac:dyDescent="0.2">
      <c r="F27" s="36"/>
      <c r="G27" s="36" t="s">
        <v>58</v>
      </c>
    </row>
    <row r="28" spans="1:20" x14ac:dyDescent="0.2">
      <c r="R28" t="s">
        <v>68</v>
      </c>
    </row>
    <row r="31" spans="1:20" x14ac:dyDescent="0.2">
      <c r="O31" t="s">
        <v>67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75" zoomScaleNormal="175" workbookViewId="0">
      <selection activeCell="H8" sqref="H8"/>
    </sheetView>
  </sheetViews>
  <sheetFormatPr defaultColWidth="9.125" defaultRowHeight="23.25" x14ac:dyDescent="0.5"/>
  <cols>
    <col min="1" max="1" width="25.375" style="43" customWidth="1"/>
    <col min="2" max="3" width="9.125" style="43"/>
    <col min="4" max="4" width="14.375" style="43" customWidth="1"/>
    <col min="5" max="5" width="9.125" style="43"/>
    <col min="6" max="6" width="25.75" style="43" customWidth="1"/>
    <col min="7" max="16384" width="9.125" style="43"/>
  </cols>
  <sheetData>
    <row r="1" spans="1:6" x14ac:dyDescent="0.5">
      <c r="A1" s="43" t="s">
        <v>94</v>
      </c>
    </row>
    <row r="2" spans="1:6" x14ac:dyDescent="0.5">
      <c r="A2" s="84" t="s">
        <v>82</v>
      </c>
      <c r="B2" s="84" t="s">
        <v>83</v>
      </c>
      <c r="C2" s="84" t="s">
        <v>84</v>
      </c>
      <c r="D2" s="84" t="s">
        <v>85</v>
      </c>
      <c r="E2" s="84"/>
      <c r="F2" s="85" t="s">
        <v>88</v>
      </c>
    </row>
    <row r="3" spans="1:6" x14ac:dyDescent="0.5">
      <c r="A3" s="84"/>
      <c r="B3" s="84"/>
      <c r="C3" s="84"/>
      <c r="D3" s="44" t="s">
        <v>86</v>
      </c>
      <c r="E3" s="56" t="s">
        <v>87</v>
      </c>
      <c r="F3" s="86"/>
    </row>
    <row r="4" spans="1:6" x14ac:dyDescent="0.5">
      <c r="A4" s="44" t="s">
        <v>89</v>
      </c>
      <c r="B4" s="56">
        <v>0</v>
      </c>
      <c r="C4" s="56">
        <v>0</v>
      </c>
      <c r="D4" s="56">
        <f>B4+C4</f>
        <v>0</v>
      </c>
      <c r="E4" s="56"/>
      <c r="F4" s="56">
        <v>0</v>
      </c>
    </row>
    <row r="5" spans="1:6" x14ac:dyDescent="0.5">
      <c r="A5" s="44" t="s">
        <v>90</v>
      </c>
      <c r="B5" s="56">
        <v>0</v>
      </c>
      <c r="C5" s="56">
        <v>1</v>
      </c>
      <c r="D5" s="56">
        <f t="shared" ref="D5:D8" si="0">B5+C5</f>
        <v>1</v>
      </c>
      <c r="E5" s="56"/>
      <c r="F5" s="56">
        <v>0</v>
      </c>
    </row>
    <row r="6" spans="1:6" x14ac:dyDescent="0.5">
      <c r="A6" s="44" t="s">
        <v>91</v>
      </c>
      <c r="B6" s="56">
        <v>1</v>
      </c>
      <c r="C6" s="56">
        <v>3</v>
      </c>
      <c r="D6" s="56">
        <f t="shared" si="0"/>
        <v>4</v>
      </c>
      <c r="E6" s="56"/>
      <c r="F6" s="56">
        <v>40</v>
      </c>
    </row>
    <row r="7" spans="1:6" x14ac:dyDescent="0.5">
      <c r="A7" s="44" t="s">
        <v>92</v>
      </c>
      <c r="B7" s="56">
        <v>0</v>
      </c>
      <c r="C7" s="56">
        <v>2</v>
      </c>
      <c r="D7" s="56">
        <f t="shared" si="0"/>
        <v>2</v>
      </c>
      <c r="E7" s="56"/>
      <c r="F7" s="56">
        <v>50</v>
      </c>
    </row>
    <row r="8" spans="1:6" x14ac:dyDescent="0.5">
      <c r="A8" s="44" t="s">
        <v>93</v>
      </c>
      <c r="B8" s="56">
        <v>0</v>
      </c>
      <c r="C8" s="56">
        <v>0</v>
      </c>
      <c r="D8" s="56">
        <f t="shared" si="0"/>
        <v>0</v>
      </c>
      <c r="E8" s="56"/>
      <c r="F8" s="56">
        <v>0</v>
      </c>
    </row>
    <row r="9" spans="1:6" x14ac:dyDescent="0.5">
      <c r="A9" s="45" t="s">
        <v>85</v>
      </c>
      <c r="B9" s="57">
        <f>SUM(B4:B8)</f>
        <v>1</v>
      </c>
      <c r="C9" s="57">
        <f>SUM(C4:C8)</f>
        <v>6</v>
      </c>
      <c r="D9" s="57">
        <f>SUM(D4:D8)</f>
        <v>7</v>
      </c>
      <c r="E9" s="57"/>
      <c r="F9" s="57"/>
    </row>
  </sheetData>
  <mergeCells count="5"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แนวทางข้อตกลง</vt:lpstr>
      <vt:lpstr>วิธีการคำนวณ </vt:lpstr>
      <vt:lpstr>สูตรการคำนวณ</vt:lpstr>
      <vt:lpstr>ตารางแสดงผล</vt:lpstr>
      <vt:lpstr>แนวทางข้อตกลง!OLE_LINK1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Kanittha</cp:lastModifiedBy>
  <cp:revision/>
  <dcterms:created xsi:type="dcterms:W3CDTF">2019-12-26T04:21:03Z</dcterms:created>
  <dcterms:modified xsi:type="dcterms:W3CDTF">2025-05-20T07:38:31Z</dcterms:modified>
  <cp:category/>
  <cp:contentStatus/>
</cp:coreProperties>
</file>