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_PC08\Desktop\"/>
    </mc:Choice>
  </mc:AlternateContent>
  <xr:revisionPtr revIDLastSave="0" documentId="13_ncr:1_{EDF51B16-F89C-4FEB-89BB-C53209ECE0F1}" xr6:coauthVersionLast="36" xr6:coauthVersionMax="36" xr10:uidLastSave="{00000000-0000-0000-0000-000000000000}"/>
  <bookViews>
    <workbookView xWindow="0" yWindow="0" windowWidth="23040" windowHeight="7788" activeTab="1" xr2:uid="{00000000-000D-0000-FFFF-FFFF00000000}"/>
  </bookViews>
  <sheets>
    <sheet name="แนวทางข้อตกลง" sheetId="4" r:id="rId1"/>
    <sheet name="วิธีการคำนวณ " sheetId="2" r:id="rId2"/>
    <sheet name="สูตรการคำนวณ" sheetId="5" r:id="rId3"/>
    <sheet name="ตารางแสดงผล" sheetId="6" r:id="rId4"/>
  </sheets>
  <definedNames>
    <definedName name="OLE_LINK1" localSheetId="0">แนวทางข้อตกลง!$A$7</definedName>
  </definedNames>
  <calcPr calcId="191029"/>
</workbook>
</file>

<file path=xl/calcChain.xml><?xml version="1.0" encoding="utf-8"?>
<calcChain xmlns="http://schemas.openxmlformats.org/spreadsheetml/2006/main">
  <c r="H68" i="2" l="1"/>
  <c r="E68" i="2"/>
  <c r="J68" i="2" s="1"/>
  <c r="M68" i="2" l="1"/>
  <c r="K68" i="2"/>
  <c r="I97" i="2"/>
  <c r="H30" i="2"/>
  <c r="D5" i="6" l="1"/>
  <c r="D6" i="6"/>
  <c r="D7" i="6"/>
  <c r="D8" i="6"/>
  <c r="D4" i="6"/>
  <c r="C9" i="6"/>
  <c r="B9" i="6"/>
  <c r="D9" i="6" l="1"/>
  <c r="H80" i="2"/>
  <c r="E80" i="2"/>
  <c r="H76" i="2"/>
  <c r="E76" i="2"/>
  <c r="H72" i="2"/>
  <c r="E72" i="2"/>
  <c r="J72" i="2" s="1"/>
  <c r="M72" i="2" s="1"/>
  <c r="H64" i="2"/>
  <c r="E64" i="2"/>
  <c r="H60" i="2"/>
  <c r="E60" i="2"/>
  <c r="J60" i="2" s="1"/>
  <c r="M60" i="2" s="1"/>
  <c r="J76" i="2" l="1"/>
  <c r="K76" i="2" s="1"/>
  <c r="J64" i="2"/>
  <c r="K64" i="2" s="1"/>
  <c r="J80" i="2"/>
  <c r="K80" i="2" s="1"/>
  <c r="K72" i="2"/>
  <c r="K60" i="2"/>
  <c r="M76" i="2" l="1"/>
  <c r="M64" i="2"/>
  <c r="M80" i="2"/>
  <c r="N4" i="2" l="1"/>
  <c r="H52" i="2" l="1"/>
  <c r="E52" i="2"/>
  <c r="H48" i="2"/>
  <c r="E48" i="2"/>
  <c r="H44" i="2"/>
  <c r="E44" i="2"/>
  <c r="H35" i="2"/>
  <c r="E35" i="2"/>
  <c r="E30" i="2"/>
  <c r="H25" i="2"/>
  <c r="E25" i="2"/>
  <c r="H18" i="2"/>
  <c r="E18" i="2"/>
  <c r="H14" i="2"/>
  <c r="E14" i="2"/>
  <c r="J52" i="2" l="1"/>
  <c r="M52" i="2" s="1"/>
  <c r="J35" i="2"/>
  <c r="J14" i="2"/>
  <c r="K13" i="2" s="1"/>
  <c r="J18" i="2"/>
  <c r="J44" i="2"/>
  <c r="M44" i="2" s="1"/>
  <c r="J25" i="2"/>
  <c r="M25" i="2" s="1"/>
  <c r="J30" i="2"/>
  <c r="J48" i="2"/>
  <c r="K48" i="2" s="1"/>
  <c r="K52" i="2" l="1"/>
  <c r="K30" i="2"/>
  <c r="M35" i="2"/>
  <c r="K35" i="2"/>
  <c r="K14" i="2"/>
  <c r="M14" i="2"/>
  <c r="K25" i="2"/>
  <c r="K44" i="2"/>
  <c r="M18" i="2"/>
  <c r="K18" i="2"/>
  <c r="M48" i="2"/>
  <c r="M30" i="2"/>
  <c r="K82" i="2" l="1"/>
  <c r="K54" i="2"/>
  <c r="K55" i="2" s="1"/>
  <c r="K37" i="2"/>
  <c r="K39" i="2"/>
  <c r="K38" i="2" l="1"/>
  <c r="K8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Nittaya</author>
    <author>Kanittha</author>
    <author>P_MOLL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 xr:uid="{00000000-0006-0000-0100-000003000000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1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5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29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34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38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55" authorId="2" shapeId="0" xr:uid="{00000000-0006-0000-0100-00000C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83" authorId="2" shapeId="0" xr:uid="{00000000-0006-0000-0100-00000D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9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100" authorId="2" shapeId="0" xr:uid="{00000000-0006-0000-0100-00000F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0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104" authorId="2" shapeId="0" xr:uid="{00000000-0006-0000-0100-000011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08" authorId="2" shapeId="0" xr:uid="{00000000-0006-0000-0100-000012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10" authorId="2" shapeId="0" xr:uid="{00000000-0006-0000-0100-000013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<sst xmlns="http://schemas.openxmlformats.org/spreadsheetml/2006/main" count="225" uniqueCount="161">
  <si>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</si>
  <si>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</si>
  <si>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</si>
  <si>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</si>
  <si>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</si>
  <si>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</si>
  <si>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</si>
  <si>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</si>
  <si>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</si>
  <si>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</si>
  <si>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</si>
  <si>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</si>
  <si>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</si>
  <si>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</si>
  <si>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</si>
  <si>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</si>
  <si>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</si>
  <si>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</si>
  <si>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</si>
  <si>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</si>
  <si>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</si>
  <si>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</si>
  <si>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</si>
  <si>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</si>
  <si>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</si>
  <si>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</si>
  <si>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</si>
  <si>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</si>
  <si>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</si>
  <si>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>PAS</t>
  </si>
  <si>
    <t>Total classes</t>
  </si>
  <si>
    <t>อาจารย์ในคณะ (อาจารย์นอกหลักสูตร)</t>
  </si>
  <si>
    <t>FAS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</si>
  <si>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</si>
  <si>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</si>
  <si>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อาจารย์นอกคณะ</t>
  </si>
  <si>
    <t>Outside AS</t>
  </si>
  <si>
    <t>Year 1</t>
  </si>
  <si>
    <t>Year 2</t>
  </si>
  <si>
    <t>Year 3</t>
  </si>
  <si>
    <t>semester 1</t>
  </si>
  <si>
    <t>semester 2</t>
  </si>
  <si>
    <t>Semester 2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</si>
  <si>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</si>
  <si>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</si>
  <si>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</si>
  <si>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</si>
  <si>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</si>
  <si>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</si>
  <si>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</si>
  <si>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</si>
  <si>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</si>
  <si>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</si>
  <si>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</si>
  <si>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</si>
  <si>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</si>
  <si>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</si>
  <si>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</si>
  <si>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</si>
  <si>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</si>
  <si>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 xml:space="preserve">             เช่น 3 หน่วยกิต คิดเป็น 0.5 หรือ 1-2 หน่วยกิต คิดเป็น 0.25 classes เป็นต้น</t>
  </si>
  <si>
    <t xml:space="preserve">2.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</si>
  <si>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3. ภาคการศึกษาที่นำมาคิด FTE กำหนดให้เป็นภาคการศึกษาที่ 1 และ 2 ภาคฤดูร้อนไม่นำมาคำนวณ</t>
  </si>
  <si>
    <t xml:space="preserve">4.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</si>
  <si>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5. กำหนดการคิดภาระงานสอนจริงในรายวิชาที่จะนำไปใช้ในการคำนวณ ดังนี้</t>
  </si>
  <si>
    <t xml:space="preserve">6.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</si>
  <si>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7. การคำนวณ FTE of academic staff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ความแตกต่างของแต่หลักสูตรและเพื่อให้เกิดความเหมาะสมในการปฏิบัติงานจริงของแต่ละหลักสูตร </t>
  </si>
  <si>
    <t xml:space="preserve"> = 0.95  FTE เฉลี่ยของอาจารย์ผู้สอนในหลักสูตร</t>
  </si>
  <si>
    <t xml:space="preserve"> = FTE เฉลี่ยของอาจารย์ผู้สอนในหลักสูตร</t>
  </si>
  <si>
    <t xml:space="preserve">8. เพื่อให้เกิดความเข้าใจไปในทิศทางเดียวกัน การคำนวณ FTE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</si>
  <si>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รายวิชา ต่อปีการศึกษา</t>
  </si>
  <si>
    <t>เฉลี่ย FTE</t>
  </si>
  <si>
    <t>ท่าน ต่อปีการศึกษา</t>
  </si>
  <si>
    <t>ประมาณการว่า</t>
  </si>
  <si>
    <t xml:space="preserve"> - อาจารย์สอน</t>
  </si>
  <si>
    <t xml:space="preserve"> - จำนวนอาจารย์ผู้สอน</t>
  </si>
  <si>
    <t>(FTE รวมของอาจารย์สอน สังกัดในหลักสูตรและคณะ)</t>
  </si>
  <si>
    <t>(FTE เฉลี่ยของอาจารย์สอน สังกัดในหลักสูตรและคณะ)</t>
  </si>
  <si>
    <t xml:space="preserve">    (ไม่นับรายวิชาศึกษาทั่วไป (GE) แต่ทั้งนี้ 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</si>
  <si>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>1. อาจารย์ที่นำมาคิด FTE of Academic staff คือ อาจารย์ที่ทำการสอนในปีการศึกษานั้น ๆ ของหลักสูตร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</si>
  <si>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</si>
  <si>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</si>
  <si>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ประเภท</t>
  </si>
  <si>
    <t>ชาย</t>
  </si>
  <si>
    <t>หญิง</t>
  </si>
  <si>
    <t>รวม</t>
  </si>
  <si>
    <t>จำนวนพนักงาน</t>
  </si>
  <si>
    <t>ค่า FTE</t>
  </si>
  <si>
    <t>จำนวนร้อยละของปริญญาเอก</t>
  </si>
  <si>
    <t>ศาสตราจารย์</t>
  </si>
  <si>
    <t>รอง/ผู้ช่วยศาสตราจารย์</t>
  </si>
  <si>
    <t>อาจารย์ประจำ</t>
  </si>
  <si>
    <t>อาจารย์พิเศษ</t>
  </si>
  <si>
    <t>ผู้บรรยายพิเศษ/อาจารย์พิเศษ</t>
  </si>
  <si>
    <t>ตารางแสดงข้อมูลภาระงานอาจารย์ในหลักสูตรศิลปศาสตรบัณฑิต สาขาวิชาการจัดการธุรกิจท่องเที่ยวและบริการ</t>
  </si>
  <si>
    <t>อ.อรุณโรจน์</t>
  </si>
  <si>
    <t>อ.ดร.สวิชญา</t>
  </si>
  <si>
    <t xml:space="preserve">อาจารย์นอกคณะ </t>
  </si>
  <si>
    <t>(FTE รวมของอาจารย์สอน สังกัดนอกหลักสูตร นอกคณะ)</t>
  </si>
  <si>
    <t>(FTE เฉลี่ยของอาจารย์สอน สังกัดนอกหลักสูตร นอกคณะ)</t>
  </si>
  <si>
    <t>อาจารย์อรชุดา แก้วพลอยา</t>
  </si>
  <si>
    <t>ผศ.ดร.ภูษณิศา เตชเถกิง</t>
  </si>
  <si>
    <t>อาจารย์ ดร.วลัยลดา ถาวรมงคลกิจ</t>
  </si>
  <si>
    <t>Year 4</t>
  </si>
  <si>
    <t>(อาจารย์พิเศษ)</t>
  </si>
  <si>
    <t>อ.อรจนา แสนไชย จันทรประยูร</t>
  </si>
  <si>
    <t>ผศ.รักธิดา ศิริ พิทักษ์กิจนุกูร</t>
  </si>
  <si>
    <t>อ.ดร.ปานแพร เชาวน์ประยูร อุดมรักษาทรัพย์</t>
  </si>
  <si>
    <t>อุตสาหกรรมการท่องเที่ยวและบริการ</t>
  </si>
  <si>
    <t>การคิด FTE ของอาจารย์ ป.ตรี สาขาวิชาการจัดการธุรกิจท่องเที่ยวและบริการ 2568</t>
  </si>
  <si>
    <t>การเป็นผู้ประกอบการเบื้องต้น</t>
  </si>
  <si>
    <t>ประวัติศาสตร์และมรดกทางวัฒนธรรมไทย</t>
  </si>
  <si>
    <t>นวัตกรรมและเทคโนโลยีในอุตสาหกรรมการท่องเที่ยวและบริการ</t>
  </si>
  <si>
    <t>พฤติกรรมผู้บริโภคทางการท่องเที่ยวและบริการ</t>
  </si>
  <si>
    <t>การสร้างสรรค์นวัตกรรมธุรกิจการท่องเที่ยวและบริการ</t>
  </si>
  <si>
    <t>การจัดการและการปฏิบัติงานโรงแรม</t>
  </si>
  <si>
    <t>การจัดการและการดำเนินงานอาหารและเครื่องดื่ม</t>
  </si>
  <si>
    <t>สถิติทั่วไปสำหรับธุรกิจการท่องเที่ยวและบริการ</t>
  </si>
  <si>
    <t>การจัดการทรัพยากรมนุษย์ในอุตสาหกรรมการท่องเที่ยวและบริการ</t>
  </si>
  <si>
    <t>ระบบขนส่งทางธุรกิจการท่องเที่ยวและบริการ</t>
  </si>
  <si>
    <t>การตลาดเพื่อธุรกิจการท่องเที่ยวและบริการ</t>
  </si>
  <si>
    <t>บัญชีและการเงินเพื่อการจัดการธุรกิจท่องเที่ยวและบริการ</t>
  </si>
  <si>
    <t>การวางแผนและดำเนินงานนำเที่ยว</t>
  </si>
  <si>
    <t>อาจารย์ ดร.เกวลิน</t>
  </si>
  <si>
    <t>การวิจัยเพื่อธุรกิจการท่องเที่ยวและบริการ</t>
  </si>
  <si>
    <t>ธุรกิจบริการสุขภาพ และสปา</t>
  </si>
  <si>
    <t>อาจารย์ ดร.วุฒิพงษ์</t>
  </si>
  <si>
    <t>การจัดการเชิงกลยุทธ์ในอุตสาหกรรมการท่องเที่ยวและบริการ</t>
  </si>
  <si>
    <t>การจัดการธุรกิจไมซ์และกิจกรรมพิเศษ</t>
  </si>
  <si>
    <t>การวางแผนธุรกิจท่องเที่ยวและบริการ</t>
  </si>
  <si>
    <t>การจัดการธุรกิจครอบครัว</t>
  </si>
  <si>
    <t>การจัดการธุรกิจการท่องเที่ยวที่เป็นมิตรกับสิ่งแวดล้อม</t>
  </si>
  <si>
    <t>บริษัทจำลองในธุรกิจท่องเที่ยวและบริการ</t>
  </si>
  <si>
    <t>สัมมนาทางอุตสาหกรรมการท่องเที่ยวและบริการ</t>
  </si>
  <si>
    <t>หลักการมัคคุเทศก์และผู้นำเที่ยวมืออาชีพ</t>
  </si>
  <si>
    <t>สหกิจศึกษา</t>
  </si>
  <si>
    <t>การเรียนรู้อิสระ</t>
  </si>
  <si>
    <t>การศึกษา หรือฝึกงานหรือฝึกอบรมต่างประเทศ</t>
  </si>
  <si>
    <t>อาจารย์ ดร.กาญจนา สมมิตร</t>
  </si>
  <si>
    <t>ผศ.ดร.ทวีศักดิ์ จันทร์งาม</t>
  </si>
  <si>
    <t>อาจารย์มารุต สิงห์โทราช</t>
  </si>
  <si>
    <t>อารยธรรมและโลกสมัยใหม่</t>
  </si>
  <si>
    <t>ประวัติศาสตร์และพัฒนาการของล้านนา</t>
  </si>
  <si>
    <t>ภาษาอังกฤษในชีวิตประจำวัน</t>
  </si>
  <si>
    <t>ภาษาอังกฤษเบื้องต้นสำหรับธุรกิจและสตาร์ทอัพ</t>
  </si>
  <si>
    <t>การตัดสินใจในชีวิตประจำวัน</t>
  </si>
  <si>
    <t>ความฉลาดรู้ด้านวิทยาศาสตร์สำหรับโลกสมัยใหม่</t>
  </si>
  <si>
    <t>ภาษาไทยเพื่อกิจธุระยุคดิจิทัล</t>
  </si>
  <si>
    <t>ทักษะภาษาอังกฤษสำหรับศตวรรษที่ 21</t>
  </si>
  <si>
    <t>การเป็นผู้ประกอบการ</t>
  </si>
  <si>
    <t>ภาษาอังกฤษสำหรับการท่องเที่ยวสมัยใหม่</t>
  </si>
  <si>
    <t>สนทนาภาษาอังกฤษ</t>
  </si>
  <si>
    <t>เกษตรเพื่อชีวิต</t>
  </si>
  <si>
    <t>ภาษาญี่ปุ่นเพื่อการสนทนาและการสื่อสาร 1</t>
  </si>
  <si>
    <t>ภาษาอังกฤษเชิงวิชาการ</t>
  </si>
  <si>
    <t>ภาษาจีนเพื่อการสนทนาและการสื่อสาร 1</t>
  </si>
  <si>
    <t>ภาษาญี่ปุ่นเพื่อการสนทนาและการสื่อสาร 2</t>
  </si>
  <si>
    <t>ภาษาจีนเพื่อการสนทนาและการสื่อสาร 2</t>
  </si>
  <si>
    <t>ภาษาอังกฤษสำหรับผู้ประกอบการและการค้าระหว่างประเทศ</t>
  </si>
  <si>
    <t>Semester 1</t>
  </si>
  <si>
    <t>ภาษาอังกฤษเพื่อการสมัครงาน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</si>
</sst>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/>
      <name val="Calibri"/>
      <family val="2"/>
      <scheme val="minor"/>
    </font>
    <font>
      <sz val="10"/>
      <color theme="8" tint="-0.249977111117893"/>
      <name val="Cambria"/>
      <family val="1"/>
      <scheme val="major"/>
    </font>
    <font>
      <sz val="11"/>
      <color theme="8" tint="-0.249977111117893"/>
      <name val="Calibri"/>
      <family val="2"/>
      <scheme val="minor"/>
    </font>
    <font>
      <sz val="1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5" borderId="6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7" borderId="0" xfId="0" applyFont="1" applyFill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3" fillId="0" borderId="12" xfId="0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14" fillId="0" borderId="12" xfId="0" applyFont="1" applyBorder="1"/>
    <xf numFmtId="0" fontId="15" fillId="0" borderId="15" xfId="0" applyFont="1" applyBorder="1"/>
    <xf numFmtId="0" fontId="1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Fill="1" applyBorder="1"/>
    <xf numFmtId="0" fontId="0" fillId="0" borderId="2" xfId="0" applyFill="1" applyBorder="1" applyAlignment="1">
      <alignment horizontal="right"/>
    </xf>
    <xf numFmtId="0" fontId="0" fillId="8" borderId="6" xfId="0" applyFill="1" applyBorder="1"/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left"/>
    </xf>
    <xf numFmtId="0" fontId="17" fillId="0" borderId="11" xfId="0" applyFont="1" applyBorder="1"/>
    <xf numFmtId="0" fontId="0" fillId="0" borderId="0" xfId="0" applyFill="1"/>
    <xf numFmtId="0" fontId="11" fillId="0" borderId="0" xfId="0" applyFont="1" applyFill="1"/>
    <xf numFmtId="0" fontId="0" fillId="0" borderId="0" xfId="0" applyAlignment="1"/>
    <xf numFmtId="0" fontId="0" fillId="4" borderId="0" xfId="0" applyFill="1" applyAlignment="1"/>
    <xf numFmtId="0" fontId="0" fillId="0" borderId="1" xfId="0" applyBorder="1" applyAlignment="1">
      <alignment horizontal="left" vertical="top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11" fillId="0" borderId="9" xfId="0" applyFont="1" applyFill="1" applyBorder="1"/>
    <xf numFmtId="0" fontId="0" fillId="0" borderId="1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0" xfId="0" applyFill="1" applyBorder="1" applyAlignment="1"/>
    <xf numFmtId="0" fontId="8" fillId="6" borderId="0" xfId="0" applyFont="1" applyFill="1" applyAlignment="1"/>
    <xf numFmtId="0" fontId="18" fillId="0" borderId="9" xfId="0" applyFont="1" applyBorder="1" applyAlignment="1">
      <alignment vertical="top"/>
    </xf>
    <xf numFmtId="0" fontId="11" fillId="0" borderId="9" xfId="0" applyFont="1" applyBorder="1"/>
    <xf numFmtId="0" fontId="11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right"/>
    </xf>
    <xf numFmtId="0" fontId="11" fillId="0" borderId="0" xfId="0" applyFont="1" applyBorder="1"/>
    <xf numFmtId="0" fontId="11" fillId="0" borderId="9" xfId="0" applyFont="1" applyBorder="1" applyAlignment="1">
      <alignment vertical="top"/>
    </xf>
    <xf numFmtId="0" fontId="0" fillId="0" borderId="0" xfId="0" applyFill="1" applyBorder="1" applyAlignment="1">
      <alignment horizontal="right" vertical="top"/>
    </xf>
    <xf numFmtId="0" fontId="16" fillId="0" borderId="7" xfId="0" applyFont="1" applyBorder="1"/>
    <xf numFmtId="0" fontId="0" fillId="0" borderId="0" xfId="0" applyBorder="1" applyAlignment="1">
      <alignment vertical="top"/>
    </xf>
    <xf numFmtId="0" fontId="1" fillId="0" borderId="12" xfId="0" applyFont="1" applyBorder="1" applyAlignment="1">
      <alignment horizontal="center"/>
    </xf>
    <xf numFmtId="0" fontId="19" fillId="0" borderId="16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11" xfId="0" applyFont="1" applyFill="1" applyBorder="1" applyAlignment="1">
      <alignment vertical="top" wrapText="1"/>
    </xf>
    <xf numFmtId="0" fontId="19" fillId="0" borderId="15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1" fillId="0" borderId="13" xfId="0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1" fillId="0" borderId="14" xfId="0" applyFont="1" applyBorder="1" applyAlignment="1">
      <alignment vertical="top" wrapText="1"/>
    </xf>
    <xf numFmtId="0" fontId="19" fillId="0" borderId="10" xfId="0" applyFont="1" applyFill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21" fillId="0" borderId="7" xfId="0" applyFont="1" applyFill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7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22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25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10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14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18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26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7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29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21</xdr:row>
      <xdr:rowOff>0</xdr:rowOff>
    </xdr:from>
    <xdr:to>
      <xdr:col>12</xdr:col>
      <xdr:colOff>209550</xdr:colOff>
      <xdr:row>23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0"/>
  <sheetViews>
    <sheetView zoomScale="90" zoomScaleNormal="90" workbookViewId="0">
      <selection activeCell="F7" sqref="F7"/>
    </sheetView>
  </sheetViews>
  <sheetFormatPr defaultColWidth="9" defaultRowHeight="15.6" x14ac:dyDescent="0.3"/>
  <cols>
    <col min="1" max="4" width="9" style="30"/>
    <col min="5" max="5" width="15.109375" style="30" customWidth="1"/>
    <col min="6" max="16384" width="9" style="30"/>
  </cols>
  <sheetData>
    <row r="1" spans="1:6" x14ac:dyDescent="0.3">
      <c r="A1" s="30" t="s">
        <v>79</v>
      </c>
    </row>
    <row r="2" spans="1:6" x14ac:dyDescent="0.3">
      <c r="A2" s="30" t="s">
        <v>78</v>
      </c>
    </row>
    <row r="3" spans="1:6" x14ac:dyDescent="0.3">
      <c r="A3" s="30" t="s">
        <v>61</v>
      </c>
    </row>
    <row r="4" spans="1:6" x14ac:dyDescent="0.3">
      <c r="A4" s="30" t="s">
        <v>62</v>
      </c>
    </row>
    <row r="5" spans="1:6" x14ac:dyDescent="0.3">
      <c r="A5" s="30" t="s">
        <v>63</v>
      </c>
    </row>
    <row r="6" spans="1:6" x14ac:dyDescent="0.3">
      <c r="A6" s="30" t="s">
        <v>64</v>
      </c>
    </row>
    <row r="7" spans="1:6" x14ac:dyDescent="0.3">
      <c r="C7" s="32" t="s">
        <v>0</v>
      </c>
      <c r="F7" s="30" t="s">
        <v>1</v>
      </c>
    </row>
    <row r="8" spans="1:6" x14ac:dyDescent="0.3">
      <c r="C8" s="32" t="s">
        <v>2</v>
      </c>
      <c r="F8" s="30" t="s">
        <v>1</v>
      </c>
    </row>
    <row r="9" spans="1:6" x14ac:dyDescent="0.3">
      <c r="C9" s="32" t="s">
        <v>3</v>
      </c>
      <c r="F9" s="30" t="s">
        <v>4</v>
      </c>
    </row>
    <row r="10" spans="1:6" x14ac:dyDescent="0.3">
      <c r="C10" s="32" t="s">
        <v>5</v>
      </c>
      <c r="F10" s="30" t="s">
        <v>1</v>
      </c>
    </row>
    <row r="11" spans="1:6" x14ac:dyDescent="0.3">
      <c r="C11" s="32" t="s">
        <v>59</v>
      </c>
    </row>
    <row r="12" spans="1:6" x14ac:dyDescent="0.3">
      <c r="C12" s="32" t="s">
        <v>60</v>
      </c>
    </row>
    <row r="13" spans="1:6" x14ac:dyDescent="0.3">
      <c r="C13" s="33" t="s">
        <v>6</v>
      </c>
    </row>
    <row r="14" spans="1:6" x14ac:dyDescent="0.3">
      <c r="C14" s="30" t="s">
        <v>7</v>
      </c>
    </row>
    <row r="15" spans="1:6" x14ac:dyDescent="0.3">
      <c r="A15" s="30" t="s">
        <v>65</v>
      </c>
    </row>
    <row r="16" spans="1:6" x14ac:dyDescent="0.3">
      <c r="A16" s="30" t="s">
        <v>8</v>
      </c>
    </row>
    <row r="17" spans="1:1" x14ac:dyDescent="0.3">
      <c r="A17" s="30" t="s">
        <v>9</v>
      </c>
    </row>
    <row r="18" spans="1:1" x14ac:dyDescent="0.3">
      <c r="A18" s="30" t="s">
        <v>10</v>
      </c>
    </row>
    <row r="19" spans="1:1" x14ac:dyDescent="0.3">
      <c r="A19" s="30" t="s">
        <v>66</v>
      </c>
    </row>
    <row r="20" spans="1:1" x14ac:dyDescent="0.3">
      <c r="A20" s="30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12"/>
  <sheetViews>
    <sheetView tabSelected="1" topLeftCell="A61" zoomScaleNormal="100" workbookViewId="0">
      <selection activeCell="N32" sqref="N32"/>
    </sheetView>
  </sheetViews>
  <sheetFormatPr defaultRowHeight="14.4" x14ac:dyDescent="0.3"/>
  <cols>
    <col min="1" max="1" width="18.33203125" customWidth="1"/>
    <col min="2" max="2" width="12" customWidth="1"/>
    <col min="3" max="3" width="17.33203125" customWidth="1"/>
    <col min="4" max="4" width="11.109375" customWidth="1"/>
    <col min="5" max="5" width="10.33203125" customWidth="1"/>
    <col min="6" max="6" width="20.33203125" customWidth="1"/>
    <col min="7" max="7" width="11.33203125" customWidth="1"/>
    <col min="8" max="10" width="8.88671875" customWidth="1"/>
    <col min="12" max="12" width="4.33203125" customWidth="1"/>
    <col min="13" max="13" width="12.109375" customWidth="1"/>
    <col min="14" max="14" width="47.6640625" customWidth="1"/>
    <col min="15" max="15" width="9.109375" style="25"/>
  </cols>
  <sheetData>
    <row r="1" spans="1:15" x14ac:dyDescent="0.3">
      <c r="A1" s="27" t="s">
        <v>109</v>
      </c>
      <c r="N1" s="39"/>
    </row>
    <row r="2" spans="1:15" x14ac:dyDescent="0.3">
      <c r="M2" t="s">
        <v>11</v>
      </c>
      <c r="N2" s="39">
        <v>1</v>
      </c>
    </row>
    <row r="3" spans="1:15" ht="25.2" x14ac:dyDescent="0.75">
      <c r="A3" s="28"/>
      <c r="B3" s="28"/>
      <c r="C3" s="29" t="s">
        <v>12</v>
      </c>
      <c r="F3" s="23" t="s">
        <v>13</v>
      </c>
      <c r="G3" s="52">
        <v>4</v>
      </c>
      <c r="H3" t="s">
        <v>14</v>
      </c>
      <c r="M3" t="s">
        <v>15</v>
      </c>
      <c r="N3" s="39">
        <v>2</v>
      </c>
    </row>
    <row r="4" spans="1:15" x14ac:dyDescent="0.3">
      <c r="C4" t="s">
        <v>16</v>
      </c>
      <c r="N4" s="39">
        <f>2/5</f>
        <v>0.4</v>
      </c>
    </row>
    <row r="7" spans="1:15" x14ac:dyDescent="0.3">
      <c r="A7" s="27" t="s">
        <v>17</v>
      </c>
    </row>
    <row r="8" spans="1:15" x14ac:dyDescent="0.3">
      <c r="A8" t="s">
        <v>18</v>
      </c>
    </row>
    <row r="9" spans="1:15" x14ac:dyDescent="0.3">
      <c r="A9" s="7"/>
      <c r="B9" s="7"/>
      <c r="C9" s="1" t="s">
        <v>20</v>
      </c>
      <c r="D9" s="2"/>
      <c r="E9" s="3"/>
      <c r="F9" s="2" t="s">
        <v>21</v>
      </c>
      <c r="G9" s="2"/>
      <c r="H9" s="3"/>
      <c r="I9" s="9"/>
      <c r="J9" s="10" t="s">
        <v>22</v>
      </c>
      <c r="K9" s="26" t="s">
        <v>19</v>
      </c>
      <c r="L9" s="10"/>
      <c r="M9" s="11" t="s">
        <v>23</v>
      </c>
    </row>
    <row r="10" spans="1:15" x14ac:dyDescent="0.3">
      <c r="A10" s="8" t="s">
        <v>24</v>
      </c>
      <c r="B10" s="8" t="s">
        <v>25</v>
      </c>
      <c r="C10" s="4" t="s">
        <v>26</v>
      </c>
      <c r="D10" s="5" t="s">
        <v>27</v>
      </c>
      <c r="E10" s="6" t="s">
        <v>28</v>
      </c>
      <c r="F10" s="4" t="s">
        <v>26</v>
      </c>
      <c r="G10" s="5" t="s">
        <v>27</v>
      </c>
      <c r="H10" s="6" t="s">
        <v>28</v>
      </c>
      <c r="I10" s="14"/>
      <c r="J10" s="15"/>
      <c r="K10" s="15"/>
      <c r="L10" s="15"/>
      <c r="M10" s="16"/>
    </row>
    <row r="11" spans="1:15" ht="14.4" customHeight="1" x14ac:dyDescent="0.3">
      <c r="A11" s="63" t="s">
        <v>105</v>
      </c>
      <c r="B11" s="20" t="s">
        <v>29</v>
      </c>
      <c r="C11" s="9"/>
      <c r="D11" s="26"/>
      <c r="E11" s="11"/>
      <c r="F11" s="79" t="s">
        <v>129</v>
      </c>
      <c r="G11" s="46">
        <v>10603472</v>
      </c>
      <c r="H11" s="78">
        <v>1</v>
      </c>
      <c r="I11" s="9"/>
      <c r="J11" s="10"/>
      <c r="K11" s="10"/>
      <c r="L11" s="10"/>
      <c r="M11" s="11"/>
    </row>
    <row r="12" spans="1:15" s="69" customFormat="1" x14ac:dyDescent="0.3">
      <c r="A12" s="76"/>
      <c r="B12" s="76"/>
      <c r="C12" s="77"/>
      <c r="D12" s="39"/>
      <c r="E12" s="78"/>
      <c r="F12" s="79" t="s">
        <v>135</v>
      </c>
      <c r="G12" s="46">
        <v>10600497</v>
      </c>
      <c r="H12" s="78">
        <v>0.6</v>
      </c>
      <c r="I12" s="77"/>
      <c r="M12" s="78"/>
      <c r="O12" s="70"/>
    </row>
    <row r="13" spans="1:15" s="69" customFormat="1" x14ac:dyDescent="0.3">
      <c r="A13" s="77"/>
      <c r="B13" s="76"/>
      <c r="C13" s="77"/>
      <c r="D13" s="39"/>
      <c r="E13" s="78"/>
      <c r="F13" s="79"/>
      <c r="G13" s="53"/>
      <c r="H13" s="78"/>
      <c r="I13" s="77"/>
      <c r="K13" s="80">
        <f>J14/G3</f>
        <v>0.4</v>
      </c>
      <c r="M13" s="78"/>
      <c r="O13" s="70"/>
    </row>
    <row r="14" spans="1:15" x14ac:dyDescent="0.3">
      <c r="A14" s="14"/>
      <c r="B14" s="22"/>
      <c r="C14" s="14"/>
      <c r="D14" s="17" t="s">
        <v>30</v>
      </c>
      <c r="E14" s="18">
        <f>SUM(E11:E12)</f>
        <v>0</v>
      </c>
      <c r="F14" s="17"/>
      <c r="G14" s="17" t="s">
        <v>30</v>
      </c>
      <c r="H14" s="18">
        <f>SUM(H11:H13)</f>
        <v>1.6</v>
      </c>
      <c r="I14" s="14"/>
      <c r="J14" s="15">
        <f>SUM(E14,H14)</f>
        <v>1.6</v>
      </c>
      <c r="K14" s="15">
        <f>IF(J14&gt;$G$3,1,(J14/$G$3))</f>
        <v>0.4</v>
      </c>
      <c r="L14" s="15"/>
      <c r="M14" s="61" t="str">
        <f>IF(J14&gt;4,"Overloaded","OK")</f>
        <v>OK</v>
      </c>
    </row>
    <row r="15" spans="1:15" s="69" customFormat="1" x14ac:dyDescent="0.3">
      <c r="A15" s="62" t="s">
        <v>106</v>
      </c>
      <c r="B15" s="63" t="s">
        <v>29</v>
      </c>
      <c r="C15" s="90" t="s">
        <v>133</v>
      </c>
      <c r="D15" s="55">
        <v>10603480</v>
      </c>
      <c r="E15" s="56">
        <v>0.25</v>
      </c>
      <c r="F15" s="71" t="s">
        <v>120</v>
      </c>
      <c r="G15" s="57">
        <v>10303211</v>
      </c>
      <c r="H15" s="58">
        <v>1</v>
      </c>
      <c r="I15" s="72"/>
      <c r="J15" s="73"/>
      <c r="K15" s="73"/>
      <c r="L15" s="73"/>
      <c r="M15" s="74"/>
      <c r="O15" s="70"/>
    </row>
    <row r="16" spans="1:15" x14ac:dyDescent="0.3">
      <c r="A16" s="12"/>
      <c r="B16" s="21"/>
      <c r="C16" s="12"/>
      <c r="E16" s="13"/>
      <c r="F16" s="79" t="s">
        <v>135</v>
      </c>
      <c r="G16" s="46">
        <v>10600497</v>
      </c>
      <c r="H16" s="78">
        <v>0.1</v>
      </c>
      <c r="I16" s="12"/>
      <c r="M16" s="13"/>
    </row>
    <row r="17" spans="1:15" x14ac:dyDescent="0.3">
      <c r="A17" s="12"/>
      <c r="B17" s="21"/>
      <c r="C17" s="12"/>
      <c r="E17" s="13"/>
      <c r="F17" s="45"/>
      <c r="G17" s="53"/>
      <c r="H17" s="13"/>
      <c r="I17" s="12"/>
      <c r="M17" s="13"/>
    </row>
    <row r="18" spans="1:15" x14ac:dyDescent="0.3">
      <c r="A18" s="14"/>
      <c r="B18" s="22"/>
      <c r="C18" s="14"/>
      <c r="D18" s="17" t="s">
        <v>30</v>
      </c>
      <c r="E18" s="18">
        <f>SUM(E15:E17)</f>
        <v>0.25</v>
      </c>
      <c r="F18" s="19"/>
      <c r="G18" s="17" t="s">
        <v>30</v>
      </c>
      <c r="H18" s="18">
        <f>SUM(H15:H17)</f>
        <v>1.1000000000000001</v>
      </c>
      <c r="I18" s="14"/>
      <c r="J18" s="15">
        <f>SUM(E18,H18)</f>
        <v>1.35</v>
      </c>
      <c r="K18" s="15">
        <f>IF(J18&gt;$G$3,1,(J18/$G$3))</f>
        <v>0.33750000000000002</v>
      </c>
      <c r="L18" s="15"/>
      <c r="M18" s="61" t="str">
        <f>IF(J18&gt;4,"Overloaded","OK")</f>
        <v>OK</v>
      </c>
    </row>
    <row r="19" spans="1:15" x14ac:dyDescent="0.3">
      <c r="A19" s="62" t="s">
        <v>107</v>
      </c>
      <c r="B19" s="63" t="s">
        <v>29</v>
      </c>
      <c r="C19" s="54" t="s">
        <v>131</v>
      </c>
      <c r="D19" s="84">
        <v>10603371</v>
      </c>
      <c r="E19" s="58">
        <v>1</v>
      </c>
      <c r="F19" s="107" t="s">
        <v>125</v>
      </c>
      <c r="G19" s="93">
        <v>10603350</v>
      </c>
      <c r="H19" s="58">
        <v>1</v>
      </c>
      <c r="I19" s="57"/>
      <c r="J19" s="57"/>
      <c r="K19" s="57"/>
      <c r="L19" s="57"/>
      <c r="M19" s="58"/>
    </row>
    <row r="20" spans="1:15" x14ac:dyDescent="0.3">
      <c r="A20" s="54"/>
      <c r="B20" s="85"/>
      <c r="C20" s="54"/>
      <c r="D20" s="84"/>
      <c r="E20" s="56"/>
      <c r="F20" s="44" t="s">
        <v>119</v>
      </c>
      <c r="G20" s="44">
        <v>10603201</v>
      </c>
      <c r="H20" s="13">
        <v>1</v>
      </c>
      <c r="I20" s="93"/>
      <c r="J20" s="93"/>
      <c r="K20" s="93"/>
      <c r="L20" s="93"/>
      <c r="M20" s="56"/>
    </row>
    <row r="21" spans="1:15" x14ac:dyDescent="0.3">
      <c r="A21" s="64"/>
      <c r="B21" s="85"/>
      <c r="C21" s="54"/>
      <c r="D21" s="84"/>
      <c r="E21" s="56"/>
      <c r="F21" s="79" t="s">
        <v>135</v>
      </c>
      <c r="G21" s="46">
        <v>10600497</v>
      </c>
      <c r="H21" s="78">
        <v>0.1</v>
      </c>
      <c r="I21" s="54"/>
      <c r="J21" s="84"/>
      <c r="K21" s="84"/>
      <c r="L21" s="84"/>
      <c r="M21" s="56"/>
    </row>
    <row r="22" spans="1:15" x14ac:dyDescent="0.3">
      <c r="A22" s="64"/>
      <c r="B22" s="85"/>
      <c r="C22" s="81"/>
      <c r="D22" s="87"/>
      <c r="E22" s="56"/>
      <c r="F22" s="86" t="s">
        <v>136</v>
      </c>
      <c r="G22" s="91">
        <v>10600498</v>
      </c>
      <c r="H22" s="108">
        <v>0.3</v>
      </c>
      <c r="I22" s="54"/>
      <c r="J22" s="84"/>
      <c r="K22" s="84"/>
      <c r="L22" s="84"/>
      <c r="M22" s="56"/>
    </row>
    <row r="23" spans="1:15" x14ac:dyDescent="0.3">
      <c r="A23" s="64"/>
      <c r="B23" s="85"/>
      <c r="C23" s="54"/>
      <c r="D23" s="84"/>
      <c r="E23" s="56"/>
      <c r="F23" s="86" t="s">
        <v>137</v>
      </c>
      <c r="G23" s="91">
        <v>10600499</v>
      </c>
      <c r="H23" s="56">
        <v>1</v>
      </c>
      <c r="I23" s="54"/>
      <c r="J23" s="84"/>
      <c r="K23" s="84"/>
      <c r="L23" s="84"/>
      <c r="M23" s="56"/>
    </row>
    <row r="24" spans="1:15" x14ac:dyDescent="0.3">
      <c r="A24" s="54"/>
      <c r="B24" s="85"/>
      <c r="C24" s="54"/>
      <c r="D24" s="55"/>
      <c r="E24" s="56"/>
      <c r="F24" s="54"/>
      <c r="G24" s="84"/>
      <c r="H24" s="56"/>
      <c r="I24" s="54"/>
      <c r="J24" s="84"/>
      <c r="K24" s="84"/>
      <c r="L24" s="84"/>
      <c r="M24" s="56"/>
    </row>
    <row r="25" spans="1:15" x14ac:dyDescent="0.3">
      <c r="A25" s="14"/>
      <c r="B25" s="22"/>
      <c r="C25" s="14"/>
      <c r="D25" s="17" t="s">
        <v>30</v>
      </c>
      <c r="E25" s="18">
        <f>SUM(E19:E24)</f>
        <v>1</v>
      </c>
      <c r="F25" s="19"/>
      <c r="G25" s="17" t="s">
        <v>30</v>
      </c>
      <c r="H25" s="18">
        <f>SUM(H19:H24)</f>
        <v>3.4</v>
      </c>
      <c r="I25" s="14"/>
      <c r="J25" s="15">
        <f>SUM(E25,H25)</f>
        <v>4.4000000000000004</v>
      </c>
      <c r="K25" s="15">
        <f>IF(J25&gt;$G$3,1,(J25/$G$3))</f>
        <v>1</v>
      </c>
      <c r="L25" s="15"/>
      <c r="M25" s="24" t="str">
        <f>IF(J25&gt;4,"Overloaded","OK")</f>
        <v>Overloaded</v>
      </c>
    </row>
    <row r="26" spans="1:15" s="69" customFormat="1" x14ac:dyDescent="0.3">
      <c r="A26" s="62" t="s">
        <v>95</v>
      </c>
      <c r="B26" s="63" t="s">
        <v>29</v>
      </c>
      <c r="C26" s="62" t="s">
        <v>108</v>
      </c>
      <c r="D26" s="57">
        <v>10603100</v>
      </c>
      <c r="E26" s="58">
        <v>1</v>
      </c>
      <c r="F26" s="54" t="s">
        <v>118</v>
      </c>
      <c r="G26" s="87">
        <v>10603200</v>
      </c>
      <c r="H26" s="56">
        <v>1</v>
      </c>
      <c r="I26" s="62"/>
      <c r="J26" s="57"/>
      <c r="K26" s="57"/>
      <c r="L26" s="57"/>
      <c r="M26" s="58"/>
      <c r="O26" s="70"/>
    </row>
    <row r="27" spans="1:15" x14ac:dyDescent="0.3">
      <c r="A27" s="12"/>
      <c r="B27" s="21"/>
      <c r="C27" s="82" t="s">
        <v>115</v>
      </c>
      <c r="D27">
        <v>10603250</v>
      </c>
      <c r="E27" s="13">
        <v>1</v>
      </c>
      <c r="F27" s="82" t="s">
        <v>116</v>
      </c>
      <c r="G27" s="46">
        <v>10603251</v>
      </c>
      <c r="H27" s="13">
        <v>1</v>
      </c>
      <c r="I27" s="12"/>
      <c r="M27" s="13"/>
    </row>
    <row r="28" spans="1:15" x14ac:dyDescent="0.3">
      <c r="A28" s="12"/>
      <c r="B28" s="21"/>
      <c r="C28" s="82"/>
      <c r="D28" s="46"/>
      <c r="E28" s="13"/>
      <c r="F28" s="79" t="s">
        <v>135</v>
      </c>
      <c r="G28" s="46">
        <v>10600497</v>
      </c>
      <c r="H28" s="78">
        <v>0.1</v>
      </c>
      <c r="I28" s="12"/>
      <c r="M28" s="13"/>
    </row>
    <row r="29" spans="1:15" x14ac:dyDescent="0.3">
      <c r="A29" s="12"/>
      <c r="B29" s="21"/>
      <c r="C29" s="12"/>
      <c r="D29" s="39"/>
      <c r="E29" s="13"/>
      <c r="F29" s="45"/>
      <c r="G29" s="53"/>
      <c r="H29" s="13"/>
      <c r="I29" s="12"/>
      <c r="M29" s="13"/>
    </row>
    <row r="30" spans="1:15" x14ac:dyDescent="0.3">
      <c r="A30" s="14"/>
      <c r="B30" s="22"/>
      <c r="C30" s="14"/>
      <c r="D30" s="17" t="s">
        <v>30</v>
      </c>
      <c r="E30" s="18">
        <f>SUM(E26:E28)</f>
        <v>2</v>
      </c>
      <c r="F30" s="19"/>
      <c r="G30" s="17" t="s">
        <v>30</v>
      </c>
      <c r="H30" s="18">
        <f>SUM(H26:H29)</f>
        <v>2.1</v>
      </c>
      <c r="I30" s="14"/>
      <c r="J30" s="15">
        <f>SUM(E30,H30)</f>
        <v>4.0999999999999996</v>
      </c>
      <c r="K30" s="15">
        <f>IF(J30&gt;$G$3,1,(J30/$G$3))</f>
        <v>1</v>
      </c>
      <c r="L30" s="15"/>
      <c r="M30" s="24" t="str">
        <f>IF(J30&gt;4,"Overloaded","OK")</f>
        <v>Overloaded</v>
      </c>
    </row>
    <row r="31" spans="1:15" x14ac:dyDescent="0.3">
      <c r="A31" s="9" t="s">
        <v>96</v>
      </c>
      <c r="B31" s="20" t="s">
        <v>29</v>
      </c>
      <c r="C31" s="75" t="s">
        <v>121</v>
      </c>
      <c r="D31" s="47">
        <v>10603321</v>
      </c>
      <c r="E31" s="11">
        <v>1</v>
      </c>
      <c r="F31" s="89" t="s">
        <v>128</v>
      </c>
      <c r="G31" s="88">
        <v>10603340</v>
      </c>
      <c r="H31" s="13">
        <v>1</v>
      </c>
      <c r="I31" s="10"/>
      <c r="J31" s="10"/>
      <c r="K31" s="10"/>
      <c r="L31" s="10"/>
      <c r="M31" s="11"/>
    </row>
    <row r="32" spans="1:15" x14ac:dyDescent="0.3">
      <c r="A32" s="12"/>
      <c r="B32" s="21"/>
      <c r="C32" s="12" t="s">
        <v>132</v>
      </c>
      <c r="D32" s="46">
        <v>10603460</v>
      </c>
      <c r="E32" s="13">
        <v>2</v>
      </c>
      <c r="F32" s="79" t="s">
        <v>135</v>
      </c>
      <c r="G32" s="46">
        <v>10600497</v>
      </c>
      <c r="H32" s="78">
        <v>0.1</v>
      </c>
      <c r="I32" s="44"/>
      <c r="M32" s="13"/>
    </row>
    <row r="33" spans="1:13" x14ac:dyDescent="0.3">
      <c r="A33" s="12"/>
      <c r="B33" s="21"/>
      <c r="C33" s="12"/>
      <c r="D33" s="46"/>
      <c r="E33" s="13"/>
      <c r="F33" s="86" t="s">
        <v>136</v>
      </c>
      <c r="G33" s="91">
        <v>10600498</v>
      </c>
      <c r="H33" s="108">
        <v>0.7</v>
      </c>
      <c r="I33" s="44"/>
      <c r="M33" s="13"/>
    </row>
    <row r="34" spans="1:13" x14ac:dyDescent="0.3">
      <c r="A34" s="12"/>
      <c r="B34" s="21"/>
      <c r="C34" s="65"/>
      <c r="D34" s="39"/>
      <c r="E34" s="13"/>
      <c r="F34" s="86"/>
      <c r="G34" s="91"/>
      <c r="H34" s="56"/>
      <c r="I34" s="12"/>
      <c r="M34" s="13"/>
    </row>
    <row r="35" spans="1:13" x14ac:dyDescent="0.3">
      <c r="A35" s="14"/>
      <c r="B35" s="22"/>
      <c r="C35" s="14"/>
      <c r="D35" s="17" t="s">
        <v>30</v>
      </c>
      <c r="E35" s="18">
        <f>SUM(E31:E34)</f>
        <v>3</v>
      </c>
      <c r="F35" s="19"/>
      <c r="G35" s="17" t="s">
        <v>30</v>
      </c>
      <c r="H35" s="18">
        <f>SUM(H31:H34)</f>
        <v>1.8</v>
      </c>
      <c r="I35" s="14"/>
      <c r="J35" s="15">
        <f>SUM(E35,H35)</f>
        <v>4.8</v>
      </c>
      <c r="K35" s="15">
        <f>IF(J35&gt;$G$3,1,(J35/$G$3))</f>
        <v>1</v>
      </c>
      <c r="L35" s="15"/>
      <c r="M35" s="24" t="str">
        <f>IF(J35&gt;4,"Overloaded","OK")</f>
        <v>Overloaded</v>
      </c>
    </row>
    <row r="37" spans="1:13" x14ac:dyDescent="0.3">
      <c r="J37" s="23" t="s">
        <v>33</v>
      </c>
      <c r="K37" s="23">
        <f>SUM(K14:K36)</f>
        <v>3.7374999999999998</v>
      </c>
      <c r="M37" t="s">
        <v>76</v>
      </c>
    </row>
    <row r="38" spans="1:13" x14ac:dyDescent="0.3">
      <c r="J38" s="38" t="s">
        <v>71</v>
      </c>
      <c r="K38" s="38">
        <f>K37/5</f>
        <v>0.74749999999999994</v>
      </c>
      <c r="M38" t="s">
        <v>77</v>
      </c>
    </row>
    <row r="39" spans="1:13" x14ac:dyDescent="0.3">
      <c r="K39" s="37">
        <f>K14+K25+K30+K35</f>
        <v>3.4</v>
      </c>
    </row>
    <row r="40" spans="1:13" x14ac:dyDescent="0.3">
      <c r="A40" t="s">
        <v>31</v>
      </c>
    </row>
    <row r="41" spans="1:13" x14ac:dyDescent="0.3">
      <c r="A41" s="20" t="s">
        <v>102</v>
      </c>
      <c r="B41" s="20" t="s">
        <v>32</v>
      </c>
      <c r="C41" s="9" t="s">
        <v>111</v>
      </c>
      <c r="D41" s="10">
        <v>10603130</v>
      </c>
      <c r="E41" s="11">
        <v>1</v>
      </c>
      <c r="F41" s="9"/>
      <c r="G41" s="10"/>
      <c r="H41" s="11"/>
      <c r="I41" s="9"/>
      <c r="J41" s="10"/>
      <c r="K41" s="10"/>
      <c r="L41" s="10"/>
      <c r="M41" s="11"/>
    </row>
    <row r="42" spans="1:13" x14ac:dyDescent="0.3">
      <c r="A42" s="21"/>
      <c r="B42" s="21"/>
      <c r="C42" s="12"/>
      <c r="E42" s="13"/>
      <c r="F42" s="12"/>
      <c r="H42" s="13"/>
      <c r="I42" s="12"/>
      <c r="M42" s="13"/>
    </row>
    <row r="43" spans="1:13" x14ac:dyDescent="0.3">
      <c r="A43" s="21"/>
      <c r="B43" s="21"/>
      <c r="C43" s="12"/>
      <c r="E43" s="13"/>
      <c r="F43" s="12"/>
      <c r="H43" s="13"/>
      <c r="I43" s="12"/>
      <c r="M43" s="13"/>
    </row>
    <row r="44" spans="1:13" x14ac:dyDescent="0.3">
      <c r="A44" s="22"/>
      <c r="B44" s="22"/>
      <c r="C44" s="14"/>
      <c r="D44" s="17" t="s">
        <v>30</v>
      </c>
      <c r="E44" s="18">
        <f>SUM(E41:E43)</f>
        <v>1</v>
      </c>
      <c r="F44" s="19"/>
      <c r="G44" s="17" t="s">
        <v>30</v>
      </c>
      <c r="H44" s="18">
        <f>SUM(H41:H43)</f>
        <v>0</v>
      </c>
      <c r="I44" s="14"/>
      <c r="J44" s="15">
        <f>SUM(E44,H44)</f>
        <v>1</v>
      </c>
      <c r="K44" s="15">
        <f>IF(J44&gt;$G$3,1,(J44/$G$3))</f>
        <v>0.25</v>
      </c>
      <c r="L44" s="15"/>
      <c r="M44" s="61" t="str">
        <f>IF(J44&gt;4,"Overloaded","OK")</f>
        <v>OK</v>
      </c>
    </row>
    <row r="45" spans="1:13" x14ac:dyDescent="0.3">
      <c r="A45" s="20" t="s">
        <v>123</v>
      </c>
      <c r="B45" t="s">
        <v>32</v>
      </c>
      <c r="C45" s="9" t="s">
        <v>124</v>
      </c>
      <c r="D45" s="10">
        <v>10603380</v>
      </c>
      <c r="E45" s="11">
        <v>1</v>
      </c>
      <c r="F45" s="9"/>
      <c r="G45" s="10"/>
      <c r="H45" s="11"/>
      <c r="I45" s="9"/>
      <c r="J45" s="10"/>
      <c r="K45" s="10"/>
      <c r="L45" s="10"/>
      <c r="M45" s="11"/>
    </row>
    <row r="46" spans="1:13" x14ac:dyDescent="0.3">
      <c r="A46" s="21"/>
      <c r="B46" s="21"/>
      <c r="C46" s="12"/>
      <c r="E46" s="13"/>
      <c r="F46" s="12"/>
      <c r="H46" s="13"/>
      <c r="I46" s="12"/>
      <c r="M46" s="13"/>
    </row>
    <row r="47" spans="1:13" x14ac:dyDescent="0.3">
      <c r="A47" s="21"/>
      <c r="B47" s="21"/>
      <c r="C47" s="12"/>
      <c r="E47" s="13"/>
      <c r="F47" s="12"/>
      <c r="H47" s="13"/>
      <c r="I47" s="12"/>
      <c r="M47" s="13"/>
    </row>
    <row r="48" spans="1:13" x14ac:dyDescent="0.3">
      <c r="A48" s="22"/>
      <c r="B48" s="22"/>
      <c r="C48" s="14"/>
      <c r="D48" s="17" t="s">
        <v>30</v>
      </c>
      <c r="E48" s="18">
        <f>SUM(E45:E47)</f>
        <v>1</v>
      </c>
      <c r="F48" s="19"/>
      <c r="G48" s="17" t="s">
        <v>30</v>
      </c>
      <c r="H48" s="18">
        <f>SUM(H45:H47)</f>
        <v>0</v>
      </c>
      <c r="I48" s="14"/>
      <c r="J48" s="15">
        <f>SUM(E48,H48)</f>
        <v>1</v>
      </c>
      <c r="K48" s="15">
        <f>IF(J48&gt;$G$3,1,(J48/$G$3))</f>
        <v>0.25</v>
      </c>
      <c r="L48" s="15"/>
      <c r="M48" s="61" t="str">
        <f>IF(J48&gt;4,"Overloaded","OK")</f>
        <v>OK</v>
      </c>
    </row>
    <row r="49" spans="1:13" x14ac:dyDescent="0.3">
      <c r="A49" s="20" t="s">
        <v>126</v>
      </c>
      <c r="B49" t="s">
        <v>32</v>
      </c>
      <c r="C49" s="9"/>
      <c r="D49" s="10"/>
      <c r="E49" s="11"/>
      <c r="F49" s="9" t="s">
        <v>127</v>
      </c>
      <c r="G49" s="10">
        <v>10603370</v>
      </c>
      <c r="H49" s="11">
        <v>1</v>
      </c>
      <c r="I49" s="9"/>
      <c r="J49" s="10"/>
      <c r="K49" s="10"/>
      <c r="L49" s="10"/>
      <c r="M49" s="11"/>
    </row>
    <row r="50" spans="1:13" x14ac:dyDescent="0.3">
      <c r="A50" s="21"/>
      <c r="B50" s="13"/>
      <c r="C50" s="12"/>
      <c r="E50" s="13"/>
      <c r="F50" s="12"/>
      <c r="H50" s="13"/>
      <c r="I50" s="12"/>
      <c r="M50" s="13"/>
    </row>
    <row r="51" spans="1:13" x14ac:dyDescent="0.3">
      <c r="A51" s="21"/>
      <c r="B51" s="13"/>
      <c r="C51" s="12"/>
      <c r="E51" s="13"/>
      <c r="F51" s="12"/>
      <c r="H51" s="13"/>
      <c r="I51" s="12"/>
      <c r="M51" s="13"/>
    </row>
    <row r="52" spans="1:13" x14ac:dyDescent="0.3">
      <c r="A52" s="22"/>
      <c r="B52" s="16"/>
      <c r="C52" s="14"/>
      <c r="D52" s="17" t="s">
        <v>30</v>
      </c>
      <c r="E52" s="18">
        <f>SUM(E49:E51)</f>
        <v>0</v>
      </c>
      <c r="F52" s="19"/>
      <c r="G52" s="17" t="s">
        <v>30</v>
      </c>
      <c r="H52" s="18">
        <f>SUM(H49:H51)</f>
        <v>1</v>
      </c>
      <c r="I52" s="14"/>
      <c r="J52" s="15">
        <f>SUM(E52,H52)</f>
        <v>1</v>
      </c>
      <c r="K52" s="15">
        <f>IF(J52&gt;$G$3,1,(J52/$G$3))</f>
        <v>0.25</v>
      </c>
      <c r="L52" s="15"/>
      <c r="M52" s="61" t="str">
        <f>IF(J52&gt;4,"Overloaded","OK")</f>
        <v>OK</v>
      </c>
    </row>
    <row r="54" spans="1:13" x14ac:dyDescent="0.3">
      <c r="J54" s="23" t="s">
        <v>33</v>
      </c>
      <c r="K54" s="23">
        <f>SUM(K41:K53)</f>
        <v>0.75</v>
      </c>
      <c r="M54" t="s">
        <v>80</v>
      </c>
    </row>
    <row r="55" spans="1:13" x14ac:dyDescent="0.3">
      <c r="J55" s="38" t="s">
        <v>71</v>
      </c>
      <c r="K55" s="38">
        <f>K54/3</f>
        <v>0.25</v>
      </c>
      <c r="M55" t="s">
        <v>81</v>
      </c>
    </row>
    <row r="56" spans="1:13" x14ac:dyDescent="0.3">
      <c r="A56" t="s">
        <v>97</v>
      </c>
    </row>
    <row r="57" spans="1:13" x14ac:dyDescent="0.3">
      <c r="A57" s="20" t="s">
        <v>100</v>
      </c>
      <c r="B57" s="20" t="s">
        <v>32</v>
      </c>
      <c r="C57" s="83" t="s">
        <v>122</v>
      </c>
      <c r="D57" s="57">
        <v>10603330</v>
      </c>
      <c r="E57" s="58">
        <v>1</v>
      </c>
      <c r="F57" s="59" t="s">
        <v>134</v>
      </c>
      <c r="G57" s="60">
        <v>10603131</v>
      </c>
      <c r="H57" s="11">
        <v>2</v>
      </c>
      <c r="I57" s="9"/>
      <c r="J57" s="10"/>
      <c r="K57" s="10"/>
      <c r="L57" s="10"/>
      <c r="M57" s="11"/>
    </row>
    <row r="58" spans="1:13" x14ac:dyDescent="0.3">
      <c r="A58" s="66" t="s">
        <v>104</v>
      </c>
      <c r="B58" s="21"/>
      <c r="C58" s="12"/>
      <c r="E58" s="13"/>
      <c r="F58" s="12"/>
      <c r="H58" s="13"/>
      <c r="I58" s="12"/>
      <c r="M58" s="13"/>
    </row>
    <row r="59" spans="1:13" x14ac:dyDescent="0.3">
      <c r="A59" s="21"/>
      <c r="B59" s="21"/>
      <c r="C59" s="12"/>
      <c r="E59" s="13"/>
      <c r="F59" s="12"/>
      <c r="H59" s="13"/>
      <c r="I59" s="12"/>
      <c r="M59" s="13"/>
    </row>
    <row r="60" spans="1:13" x14ac:dyDescent="0.3">
      <c r="A60" s="22"/>
      <c r="B60" s="22"/>
      <c r="C60" s="14"/>
      <c r="D60" s="17" t="s">
        <v>30</v>
      </c>
      <c r="E60" s="18">
        <f>SUM(E57:E59)</f>
        <v>1</v>
      </c>
      <c r="F60" s="19"/>
      <c r="G60" s="17" t="s">
        <v>30</v>
      </c>
      <c r="H60" s="18">
        <f>SUM(H57:H59)</f>
        <v>2</v>
      </c>
      <c r="I60" s="14"/>
      <c r="J60" s="15">
        <f>SUM(E60,H60)</f>
        <v>3</v>
      </c>
      <c r="K60" s="15">
        <f>IF(J60&gt;$G$3,1,(J60/$G$3))</f>
        <v>0.75</v>
      </c>
      <c r="L60" s="15"/>
      <c r="M60" s="61" t="str">
        <f>IF(J60&gt;4,"Overloaded","OK")</f>
        <v>OK</v>
      </c>
    </row>
    <row r="61" spans="1:13" x14ac:dyDescent="0.3">
      <c r="A61" s="20" t="s">
        <v>101</v>
      </c>
      <c r="B61" t="s">
        <v>32</v>
      </c>
      <c r="C61" s="9" t="s">
        <v>110</v>
      </c>
      <c r="D61" s="44">
        <v>10603160</v>
      </c>
      <c r="E61" s="11">
        <v>1</v>
      </c>
      <c r="F61" s="10"/>
      <c r="G61" s="10"/>
      <c r="H61" s="11"/>
      <c r="I61" s="9"/>
      <c r="J61" s="10"/>
      <c r="K61" s="10"/>
      <c r="L61" s="10"/>
      <c r="M61" s="11"/>
    </row>
    <row r="62" spans="1:13" x14ac:dyDescent="0.3">
      <c r="A62" s="66" t="s">
        <v>104</v>
      </c>
      <c r="B62" s="21"/>
      <c r="C62" s="44" t="s">
        <v>113</v>
      </c>
      <c r="D62" s="44">
        <v>10603210</v>
      </c>
      <c r="E62" s="13">
        <v>1</v>
      </c>
      <c r="F62" s="44"/>
      <c r="H62" s="13"/>
      <c r="I62" s="12"/>
      <c r="M62" s="13"/>
    </row>
    <row r="63" spans="1:13" x14ac:dyDescent="0.3">
      <c r="A63" s="21"/>
      <c r="B63" s="21"/>
      <c r="C63" s="44" t="s">
        <v>114</v>
      </c>
      <c r="D63" s="44">
        <v>10603260</v>
      </c>
      <c r="E63" s="13">
        <v>1</v>
      </c>
      <c r="F63" s="44"/>
      <c r="H63" s="13"/>
      <c r="I63" s="12"/>
      <c r="M63" s="13"/>
    </row>
    <row r="64" spans="1:13" x14ac:dyDescent="0.3">
      <c r="A64" s="22"/>
      <c r="B64" s="22"/>
      <c r="C64" s="14"/>
      <c r="D64" s="17" t="s">
        <v>30</v>
      </c>
      <c r="E64" s="18">
        <f>SUM(E61:E63)</f>
        <v>3</v>
      </c>
      <c r="F64" s="17"/>
      <c r="G64" s="17" t="s">
        <v>30</v>
      </c>
      <c r="H64" s="18">
        <f>SUM(H61:H63)</f>
        <v>0</v>
      </c>
      <c r="I64" s="14"/>
      <c r="J64" s="15">
        <f>SUM(E64,H64)</f>
        <v>3</v>
      </c>
      <c r="K64" s="15">
        <f>IF(J64&gt;$G$3,1,(J64/$G$3))</f>
        <v>0.75</v>
      </c>
      <c r="L64" s="15"/>
      <c r="M64" s="61" t="str">
        <f>IF(J64&gt;4,"Overloaded","OK")</f>
        <v>OK</v>
      </c>
    </row>
    <row r="65" spans="1:13" x14ac:dyDescent="0.3">
      <c r="A65" s="20" t="s">
        <v>140</v>
      </c>
      <c r="B65" t="s">
        <v>32</v>
      </c>
      <c r="C65" s="9"/>
      <c r="D65" s="44"/>
      <c r="E65" s="13"/>
      <c r="F65" s="44" t="s">
        <v>112</v>
      </c>
      <c r="G65" s="88">
        <v>10603101</v>
      </c>
      <c r="H65" s="11">
        <v>1</v>
      </c>
      <c r="I65" s="9"/>
      <c r="J65" s="10"/>
      <c r="K65" s="10"/>
      <c r="L65" s="10"/>
      <c r="M65" s="11"/>
    </row>
    <row r="66" spans="1:13" x14ac:dyDescent="0.3">
      <c r="A66" s="66" t="s">
        <v>104</v>
      </c>
      <c r="B66" s="21"/>
      <c r="C66" s="44"/>
      <c r="D66" s="44"/>
      <c r="E66" s="13"/>
      <c r="F66" s="44"/>
      <c r="H66" s="13"/>
      <c r="I66" s="12"/>
      <c r="M66" s="13"/>
    </row>
    <row r="67" spans="1:13" x14ac:dyDescent="0.3">
      <c r="A67" s="21"/>
      <c r="B67" s="21"/>
      <c r="C67" s="44"/>
      <c r="D67" s="44"/>
      <c r="E67" s="13"/>
      <c r="F67" s="44"/>
      <c r="H67" s="13"/>
      <c r="I67" s="12"/>
      <c r="M67" s="13"/>
    </row>
    <row r="68" spans="1:13" x14ac:dyDescent="0.3">
      <c r="A68" s="22"/>
      <c r="B68" s="22"/>
      <c r="C68" s="14"/>
      <c r="D68" s="17" t="s">
        <v>30</v>
      </c>
      <c r="E68" s="18">
        <f>SUM(E65:E67)</f>
        <v>0</v>
      </c>
      <c r="F68" s="17"/>
      <c r="G68" s="17" t="s">
        <v>30</v>
      </c>
      <c r="H68" s="18">
        <f>SUM(H65:H67)</f>
        <v>1</v>
      </c>
      <c r="I68" s="14"/>
      <c r="J68" s="15">
        <f>SUM(E68,H68)</f>
        <v>1</v>
      </c>
      <c r="K68" s="15">
        <f>IF(J68&gt;$G$3,1,(J68/$G$3))</f>
        <v>0.25</v>
      </c>
      <c r="L68" s="15"/>
      <c r="M68" s="61" t="str">
        <f>IF(J68&gt;4,"Overloaded","OK")</f>
        <v>OK</v>
      </c>
    </row>
    <row r="69" spans="1:13" x14ac:dyDescent="0.3">
      <c r="A69" s="20" t="s">
        <v>138</v>
      </c>
      <c r="B69" t="s">
        <v>32</v>
      </c>
      <c r="C69" s="9" t="s">
        <v>130</v>
      </c>
      <c r="D69" s="26">
        <v>10603261</v>
      </c>
      <c r="E69" s="11">
        <v>1</v>
      </c>
      <c r="F69" s="9"/>
      <c r="G69" s="10"/>
      <c r="H69" s="11"/>
      <c r="I69" s="9"/>
      <c r="J69" s="10"/>
      <c r="K69" s="10"/>
      <c r="L69" s="10"/>
      <c r="M69" s="11"/>
    </row>
    <row r="70" spans="1:13" x14ac:dyDescent="0.3">
      <c r="A70" s="66"/>
      <c r="B70" s="13"/>
      <c r="C70" s="12"/>
      <c r="E70" s="13"/>
      <c r="F70" s="12"/>
      <c r="H70" s="13"/>
      <c r="I70" s="12"/>
      <c r="M70" s="13"/>
    </row>
    <row r="71" spans="1:13" x14ac:dyDescent="0.3">
      <c r="A71" s="21"/>
      <c r="B71" s="13"/>
      <c r="C71" s="12"/>
      <c r="E71" s="13"/>
      <c r="F71" s="12"/>
      <c r="H71" s="13"/>
      <c r="I71" s="12"/>
      <c r="M71" s="13"/>
    </row>
    <row r="72" spans="1:13" x14ac:dyDescent="0.3">
      <c r="A72" s="22"/>
      <c r="B72" s="16"/>
      <c r="C72" s="14"/>
      <c r="D72" s="17" t="s">
        <v>30</v>
      </c>
      <c r="E72" s="18">
        <f>SUM(E69:E71)</f>
        <v>1</v>
      </c>
      <c r="F72" s="19"/>
      <c r="G72" s="17" t="s">
        <v>30</v>
      </c>
      <c r="H72" s="18">
        <f>SUM(H69:H71)</f>
        <v>0</v>
      </c>
      <c r="I72" s="14"/>
      <c r="J72" s="15">
        <f>SUM(E72,H72)</f>
        <v>1</v>
      </c>
      <c r="K72" s="15">
        <f>IF(J72&gt;$G$3,1,(J72/$G$3))</f>
        <v>0.25</v>
      </c>
      <c r="L72" s="15"/>
      <c r="M72" s="61" t="str">
        <f>IF(J72&gt;4,"Overloaded","OK")</f>
        <v>OK</v>
      </c>
    </row>
    <row r="73" spans="1:13" x14ac:dyDescent="0.3">
      <c r="A73" s="20" t="s">
        <v>139</v>
      </c>
      <c r="B73" t="s">
        <v>32</v>
      </c>
      <c r="C73" s="9"/>
      <c r="D73" s="10"/>
      <c r="E73" s="11"/>
      <c r="F73" s="9" t="s">
        <v>117</v>
      </c>
      <c r="G73" s="10">
        <v>10603280</v>
      </c>
      <c r="H73" s="11">
        <v>1</v>
      </c>
      <c r="I73" s="9"/>
      <c r="J73" s="10"/>
      <c r="K73" s="10"/>
      <c r="L73" s="10"/>
      <c r="M73" s="11"/>
    </row>
    <row r="74" spans="1:13" x14ac:dyDescent="0.3">
      <c r="A74" s="66"/>
      <c r="B74" s="13"/>
      <c r="C74" s="12"/>
      <c r="E74" s="13"/>
      <c r="F74" s="12"/>
      <c r="H74" s="13"/>
      <c r="I74" s="12"/>
      <c r="M74" s="13"/>
    </row>
    <row r="75" spans="1:13" x14ac:dyDescent="0.3">
      <c r="A75" s="21"/>
      <c r="B75" s="13"/>
      <c r="C75" s="12"/>
      <c r="E75" s="13"/>
      <c r="F75" s="12"/>
      <c r="H75" s="13"/>
      <c r="I75" s="12"/>
      <c r="M75" s="13"/>
    </row>
    <row r="76" spans="1:13" x14ac:dyDescent="0.3">
      <c r="A76" s="22"/>
      <c r="B76" s="16"/>
      <c r="C76" s="14"/>
      <c r="D76" s="17" t="s">
        <v>30</v>
      </c>
      <c r="E76" s="18">
        <f>SUM(E73:E75)</f>
        <v>0</v>
      </c>
      <c r="F76" s="19"/>
      <c r="G76" s="17" t="s">
        <v>30</v>
      </c>
      <c r="H76" s="18">
        <f>SUM(H73:H75)</f>
        <v>1</v>
      </c>
      <c r="I76" s="14"/>
      <c r="J76" s="15">
        <f>SUM(E76,H76)</f>
        <v>1</v>
      </c>
      <c r="K76" s="15">
        <f>IF(J76&gt;$G$3,1,(J76/$G$3))</f>
        <v>0.25</v>
      </c>
      <c r="L76" s="15"/>
      <c r="M76" s="61" t="str">
        <f>IF(J76&gt;4,"Overloaded","OK")</f>
        <v>OK</v>
      </c>
    </row>
    <row r="77" spans="1:13" x14ac:dyDescent="0.3">
      <c r="A77" s="92"/>
      <c r="B77" t="s">
        <v>32</v>
      </c>
      <c r="C77" s="12"/>
      <c r="E77" s="13"/>
      <c r="F77" s="9"/>
      <c r="G77" s="10"/>
      <c r="H77" s="11"/>
      <c r="I77" s="9"/>
      <c r="J77" s="10"/>
      <c r="K77" s="10"/>
      <c r="L77" s="10"/>
      <c r="M77" s="11"/>
    </row>
    <row r="78" spans="1:13" x14ac:dyDescent="0.3">
      <c r="A78" s="21"/>
      <c r="B78" s="13"/>
      <c r="C78" s="12"/>
      <c r="E78" s="13"/>
      <c r="F78" s="12"/>
      <c r="H78" s="13"/>
      <c r="I78" s="12"/>
      <c r="M78" s="13"/>
    </row>
    <row r="79" spans="1:13" x14ac:dyDescent="0.3">
      <c r="A79" s="21"/>
      <c r="B79" s="13"/>
      <c r="C79" s="12"/>
      <c r="E79" s="13"/>
      <c r="F79" s="12"/>
      <c r="H79" s="13"/>
      <c r="I79" s="12"/>
      <c r="M79" s="13"/>
    </row>
    <row r="80" spans="1:13" x14ac:dyDescent="0.3">
      <c r="A80" s="22"/>
      <c r="B80" s="16"/>
      <c r="C80" s="14"/>
      <c r="D80" s="17" t="s">
        <v>30</v>
      </c>
      <c r="E80" s="18">
        <f>SUM(E77:E79)</f>
        <v>0</v>
      </c>
      <c r="F80" s="19"/>
      <c r="G80" s="17" t="s">
        <v>30</v>
      </c>
      <c r="H80" s="18">
        <f>SUM(H77:H79)</f>
        <v>0</v>
      </c>
      <c r="I80" s="14"/>
      <c r="J80" s="15">
        <f>SUM(E80,H80)</f>
        <v>0</v>
      </c>
      <c r="K80" s="15">
        <f>IF(J80&gt;$G$3,1,(J80/$G$3))</f>
        <v>0</v>
      </c>
      <c r="L80" s="15"/>
      <c r="M80" s="61" t="str">
        <f>IF(J80&gt;4,"Overloaded","OK")</f>
        <v>OK</v>
      </c>
    </row>
    <row r="82" spans="1:13" x14ac:dyDescent="0.3">
      <c r="J82" s="23" t="s">
        <v>33</v>
      </c>
      <c r="K82" s="23">
        <f>K44+K48+K52+K60+K64+K72+K76+K80</f>
        <v>2.75</v>
      </c>
      <c r="M82" t="s">
        <v>98</v>
      </c>
    </row>
    <row r="83" spans="1:13" x14ac:dyDescent="0.3">
      <c r="J83" s="38" t="s">
        <v>71</v>
      </c>
      <c r="K83" s="38">
        <f>K82/3</f>
        <v>0.91666666666666663</v>
      </c>
      <c r="M83" t="s">
        <v>99</v>
      </c>
    </row>
    <row r="84" spans="1:13" x14ac:dyDescent="0.3">
      <c r="K84" s="37"/>
    </row>
    <row r="85" spans="1:13" x14ac:dyDescent="0.3">
      <c r="J85" s="40"/>
      <c r="K85" s="40"/>
    </row>
    <row r="86" spans="1:13" x14ac:dyDescent="0.3">
      <c r="K86" s="37"/>
    </row>
    <row r="87" spans="1:13" x14ac:dyDescent="0.3">
      <c r="A87" s="27" t="s">
        <v>34</v>
      </c>
    </row>
    <row r="88" spans="1:13" x14ac:dyDescent="0.3">
      <c r="A88" t="s">
        <v>35</v>
      </c>
    </row>
    <row r="89" spans="1:13" x14ac:dyDescent="0.3">
      <c r="A89" t="s">
        <v>36</v>
      </c>
      <c r="B89" s="94" t="s">
        <v>37</v>
      </c>
      <c r="C89" s="94" t="s">
        <v>37</v>
      </c>
      <c r="D89" s="94" t="s">
        <v>38</v>
      </c>
      <c r="E89" s="94" t="s">
        <v>38</v>
      </c>
      <c r="F89" s="94" t="s">
        <v>39</v>
      </c>
      <c r="G89" s="94" t="s">
        <v>39</v>
      </c>
      <c r="H89" s="94" t="s">
        <v>103</v>
      </c>
      <c r="J89" s="31"/>
    </row>
    <row r="90" spans="1:13" x14ac:dyDescent="0.3">
      <c r="B90" s="48" t="s">
        <v>40</v>
      </c>
      <c r="C90" s="48" t="s">
        <v>41</v>
      </c>
      <c r="D90" s="48" t="s">
        <v>40</v>
      </c>
      <c r="E90" s="48" t="s">
        <v>41</v>
      </c>
      <c r="F90" s="48" t="s">
        <v>40</v>
      </c>
      <c r="G90" s="48" t="s">
        <v>42</v>
      </c>
      <c r="H90" s="48" t="s">
        <v>159</v>
      </c>
    </row>
    <row r="91" spans="1:13" ht="79.2" x14ac:dyDescent="0.3">
      <c r="B91" s="100" t="s">
        <v>141</v>
      </c>
      <c r="C91" s="100" t="s">
        <v>144</v>
      </c>
      <c r="D91" s="100" t="s">
        <v>148</v>
      </c>
      <c r="E91" s="100" t="s">
        <v>151</v>
      </c>
      <c r="F91" s="100" t="s">
        <v>152</v>
      </c>
      <c r="G91" s="101" t="s">
        <v>158</v>
      </c>
      <c r="H91" s="106" t="s">
        <v>160</v>
      </c>
    </row>
    <row r="92" spans="1:13" ht="52.8" x14ac:dyDescent="0.3">
      <c r="B92" s="102" t="s">
        <v>142</v>
      </c>
      <c r="C92" s="103" t="s">
        <v>145</v>
      </c>
      <c r="D92" s="103" t="s">
        <v>149</v>
      </c>
      <c r="E92" s="103"/>
      <c r="F92" s="103" t="s">
        <v>154</v>
      </c>
      <c r="G92" s="103" t="s">
        <v>156</v>
      </c>
      <c r="H92" s="97"/>
    </row>
    <row r="93" spans="1:13" ht="52.8" x14ac:dyDescent="0.3">
      <c r="B93" s="103" t="s">
        <v>143</v>
      </c>
      <c r="C93" s="103" t="s">
        <v>146</v>
      </c>
      <c r="D93" s="103" t="s">
        <v>150</v>
      </c>
      <c r="E93" s="103"/>
      <c r="F93" s="103" t="s">
        <v>153</v>
      </c>
      <c r="G93" s="103" t="s">
        <v>157</v>
      </c>
      <c r="H93" s="104"/>
    </row>
    <row r="94" spans="1:13" ht="26.4" x14ac:dyDescent="0.3">
      <c r="B94" s="103"/>
      <c r="C94" s="103" t="s">
        <v>147</v>
      </c>
      <c r="D94" s="103"/>
      <c r="E94" s="103"/>
      <c r="F94" s="103" t="s">
        <v>155</v>
      </c>
      <c r="G94" s="103"/>
      <c r="H94" s="105"/>
    </row>
    <row r="95" spans="1:13" x14ac:dyDescent="0.3">
      <c r="B95" s="95"/>
      <c r="C95" s="95"/>
      <c r="D95" s="95"/>
      <c r="E95" s="95"/>
      <c r="F95" s="95"/>
      <c r="G95" s="96"/>
      <c r="H95" s="99"/>
    </row>
    <row r="96" spans="1:13" x14ac:dyDescent="0.3">
      <c r="B96" s="95"/>
      <c r="C96" s="95"/>
      <c r="D96" s="98"/>
      <c r="E96" s="95"/>
      <c r="F96" s="95"/>
      <c r="G96" s="95"/>
      <c r="H96" s="99"/>
    </row>
    <row r="97" spans="2:14" x14ac:dyDescent="0.3">
      <c r="B97" s="49">
        <v>3</v>
      </c>
      <c r="C97" s="49">
        <v>4</v>
      </c>
      <c r="D97" s="49">
        <v>3</v>
      </c>
      <c r="E97" s="49">
        <v>1</v>
      </c>
      <c r="F97" s="49">
        <v>4</v>
      </c>
      <c r="G97" s="49">
        <v>3</v>
      </c>
      <c r="H97" s="22">
        <v>1</v>
      </c>
      <c r="I97">
        <f>SUM(B97:H97)</f>
        <v>19</v>
      </c>
    </row>
    <row r="99" spans="2:14" x14ac:dyDescent="0.3">
      <c r="B99" t="s">
        <v>73</v>
      </c>
      <c r="H99" s="67"/>
      <c r="I99" s="67"/>
      <c r="J99" s="67"/>
      <c r="K99" s="67"/>
      <c r="L99" s="67"/>
      <c r="M99" s="67"/>
      <c r="N99" s="67"/>
    </row>
    <row r="100" spans="2:14" x14ac:dyDescent="0.3">
      <c r="B100" t="s">
        <v>74</v>
      </c>
      <c r="D100">
        <v>1</v>
      </c>
      <c r="E100" t="s">
        <v>70</v>
      </c>
      <c r="H100" s="67"/>
      <c r="I100" s="67"/>
      <c r="J100" s="68"/>
      <c r="K100" s="68"/>
      <c r="L100" s="67"/>
      <c r="M100" s="67"/>
      <c r="N100" s="67"/>
    </row>
    <row r="101" spans="2:14" x14ac:dyDescent="0.3">
      <c r="B101" t="s">
        <v>75</v>
      </c>
      <c r="D101" s="40">
        <v>19</v>
      </c>
      <c r="E101" t="s">
        <v>72</v>
      </c>
      <c r="H101" s="67"/>
      <c r="I101" s="67"/>
      <c r="J101" s="67"/>
      <c r="K101" s="67"/>
      <c r="L101" s="67"/>
      <c r="M101" s="67"/>
      <c r="N101" s="67"/>
    </row>
    <row r="102" spans="2:14" x14ac:dyDescent="0.3">
      <c r="H102" s="67"/>
      <c r="I102" s="67"/>
      <c r="J102" s="68"/>
      <c r="K102" s="68"/>
      <c r="L102" s="67"/>
      <c r="M102" s="67"/>
      <c r="N102" s="67"/>
    </row>
    <row r="103" spans="2:14" x14ac:dyDescent="0.3">
      <c r="H103" s="67"/>
      <c r="I103" s="67"/>
      <c r="J103" s="67"/>
      <c r="K103" s="67"/>
      <c r="L103" s="67"/>
      <c r="M103" s="67"/>
      <c r="N103" s="67"/>
    </row>
    <row r="104" spans="2:14" x14ac:dyDescent="0.3">
      <c r="H104" s="67"/>
      <c r="I104" s="67"/>
      <c r="J104" s="68"/>
      <c r="K104" s="68"/>
      <c r="L104" s="67"/>
      <c r="M104" s="67"/>
      <c r="N104" s="67"/>
    </row>
    <row r="105" spans="2:14" x14ac:dyDescent="0.3">
      <c r="H105" s="67"/>
      <c r="I105" s="67"/>
      <c r="J105" s="67"/>
      <c r="K105" s="67"/>
      <c r="L105" s="67"/>
      <c r="M105" s="67"/>
      <c r="N105" s="67"/>
    </row>
    <row r="106" spans="2:14" x14ac:dyDescent="0.3">
      <c r="H106" s="67"/>
      <c r="I106" s="67"/>
      <c r="J106" s="67"/>
      <c r="K106" s="67"/>
      <c r="L106" s="67"/>
      <c r="M106" s="67"/>
      <c r="N106" s="67"/>
    </row>
    <row r="107" spans="2:14" x14ac:dyDescent="0.3">
      <c r="H107" s="67"/>
      <c r="I107" s="67"/>
      <c r="J107" s="68"/>
      <c r="K107" s="68"/>
      <c r="L107" s="67"/>
      <c r="M107" s="67"/>
      <c r="N107" s="67"/>
    </row>
    <row r="108" spans="2:14" x14ac:dyDescent="0.3">
      <c r="H108" s="67"/>
      <c r="I108" s="67"/>
      <c r="J108" s="68"/>
      <c r="K108" s="68"/>
      <c r="L108" s="67"/>
      <c r="M108" s="67"/>
      <c r="N108" s="67"/>
    </row>
    <row r="109" spans="2:14" x14ac:dyDescent="0.3">
      <c r="H109" s="67"/>
      <c r="I109" s="67"/>
      <c r="J109" s="68"/>
      <c r="K109" s="68"/>
      <c r="L109" s="67"/>
      <c r="M109" s="67"/>
      <c r="N109" s="67"/>
    </row>
    <row r="110" spans="2:14" x14ac:dyDescent="0.3">
      <c r="H110" s="67"/>
      <c r="I110" s="67"/>
      <c r="J110" s="68"/>
      <c r="K110" s="68"/>
      <c r="L110" s="67"/>
      <c r="M110" s="67"/>
      <c r="N110" s="67"/>
    </row>
    <row r="111" spans="2:14" x14ac:dyDescent="0.3">
      <c r="H111" s="67"/>
      <c r="I111" s="67"/>
      <c r="J111" s="68"/>
      <c r="K111" s="68"/>
      <c r="L111" s="67"/>
      <c r="M111" s="67"/>
      <c r="N111" s="67"/>
    </row>
    <row r="112" spans="2:14" x14ac:dyDescent="0.3">
      <c r="H112" s="67"/>
      <c r="I112" s="67"/>
      <c r="J112" s="67"/>
      <c r="K112" s="67"/>
      <c r="L112" s="67"/>
      <c r="M112" s="67"/>
      <c r="N112" s="67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31"/>
  <sheetViews>
    <sheetView topLeftCell="A22" workbookViewId="0">
      <selection activeCell="R24" sqref="R24"/>
    </sheetView>
  </sheetViews>
  <sheetFormatPr defaultRowHeight="14.4" x14ac:dyDescent="0.3"/>
  <sheetData>
    <row r="1" spans="1:23" x14ac:dyDescent="0.3">
      <c r="A1" s="27" t="s">
        <v>43</v>
      </c>
    </row>
    <row r="3" spans="1:23" x14ac:dyDescent="0.3">
      <c r="A3" s="29"/>
      <c r="B3" s="29" t="s">
        <v>44</v>
      </c>
    </row>
    <row r="5" spans="1:23" x14ac:dyDescent="0.3">
      <c r="A5" s="27" t="s">
        <v>45</v>
      </c>
    </row>
    <row r="6" spans="1:23" x14ac:dyDescent="0.3">
      <c r="A6" s="27"/>
    </row>
    <row r="7" spans="1:23" x14ac:dyDescent="0.3">
      <c r="A7" s="27"/>
      <c r="B7" s="35" t="s">
        <v>46</v>
      </c>
      <c r="M7" s="35" t="s">
        <v>47</v>
      </c>
    </row>
    <row r="8" spans="1:23" x14ac:dyDescent="0.3">
      <c r="A8" s="27"/>
      <c r="B8" s="35"/>
      <c r="M8" s="35"/>
    </row>
    <row r="9" spans="1:23" x14ac:dyDescent="0.3">
      <c r="A9" s="27"/>
      <c r="B9" s="35"/>
      <c r="H9" s="34"/>
      <c r="I9" s="34" t="s">
        <v>48</v>
      </c>
      <c r="M9" s="35"/>
      <c r="V9" s="34"/>
      <c r="W9" s="34" t="s">
        <v>49</v>
      </c>
    </row>
    <row r="10" spans="1:23" x14ac:dyDescent="0.3">
      <c r="M10" s="35"/>
    </row>
    <row r="11" spans="1:23" x14ac:dyDescent="0.3">
      <c r="M11" s="35"/>
    </row>
    <row r="12" spans="1:23" x14ac:dyDescent="0.3">
      <c r="H12" s="34"/>
      <c r="M12" s="34" t="s">
        <v>50</v>
      </c>
      <c r="R12" s="34"/>
      <c r="S12" s="34" t="s">
        <v>51</v>
      </c>
    </row>
    <row r="15" spans="1:23" x14ac:dyDescent="0.3">
      <c r="M15" s="35"/>
    </row>
    <row r="16" spans="1:23" x14ac:dyDescent="0.3">
      <c r="M16" s="34" t="s">
        <v>52</v>
      </c>
      <c r="S16" t="s">
        <v>53</v>
      </c>
      <c r="U16" s="36"/>
      <c r="V16" s="36"/>
    </row>
    <row r="19" spans="1:20" x14ac:dyDescent="0.3">
      <c r="M19" s="35"/>
    </row>
    <row r="20" spans="1:20" x14ac:dyDescent="0.3">
      <c r="M20" s="34" t="s">
        <v>54</v>
      </c>
      <c r="T20" t="s">
        <v>55</v>
      </c>
    </row>
    <row r="23" spans="1:20" x14ac:dyDescent="0.3">
      <c r="A23" s="27" t="s">
        <v>56</v>
      </c>
    </row>
    <row r="24" spans="1:20" x14ac:dyDescent="0.3">
      <c r="A24" s="27"/>
    </row>
    <row r="25" spans="1:20" x14ac:dyDescent="0.3">
      <c r="B25" s="35" t="s">
        <v>46</v>
      </c>
      <c r="M25" s="35" t="s">
        <v>47</v>
      </c>
    </row>
    <row r="26" spans="1:20" x14ac:dyDescent="0.3">
      <c r="J26" t="s">
        <v>57</v>
      </c>
    </row>
    <row r="27" spans="1:20" x14ac:dyDescent="0.3">
      <c r="F27" s="34"/>
      <c r="G27" s="34" t="s">
        <v>58</v>
      </c>
    </row>
    <row r="28" spans="1:20" x14ac:dyDescent="0.3">
      <c r="R28" t="s">
        <v>68</v>
      </c>
    </row>
    <row r="31" spans="1:20" x14ac:dyDescent="0.3">
      <c r="O31" t="s">
        <v>67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zoomScale="175" zoomScaleNormal="175" workbookViewId="0">
      <selection activeCell="H8" sqref="H8"/>
    </sheetView>
  </sheetViews>
  <sheetFormatPr defaultColWidth="9.109375" defaultRowHeight="23.4" x14ac:dyDescent="0.6"/>
  <cols>
    <col min="1" max="1" width="25.33203125" style="41" customWidth="1"/>
    <col min="2" max="3" width="9.109375" style="41"/>
    <col min="4" max="4" width="14.33203125" style="41" customWidth="1"/>
    <col min="5" max="5" width="9.109375" style="41"/>
    <col min="6" max="6" width="25.77734375" style="41" customWidth="1"/>
    <col min="7" max="16384" width="9.109375" style="41"/>
  </cols>
  <sheetData>
    <row r="1" spans="1:6" x14ac:dyDescent="0.6">
      <c r="A1" s="41" t="s">
        <v>94</v>
      </c>
    </row>
    <row r="2" spans="1:6" x14ac:dyDescent="0.6">
      <c r="A2" s="109" t="s">
        <v>82</v>
      </c>
      <c r="B2" s="109" t="s">
        <v>83</v>
      </c>
      <c r="C2" s="109" t="s">
        <v>84</v>
      </c>
      <c r="D2" s="109" t="s">
        <v>85</v>
      </c>
      <c r="E2" s="109"/>
      <c r="F2" s="110" t="s">
        <v>88</v>
      </c>
    </row>
    <row r="3" spans="1:6" x14ac:dyDescent="0.6">
      <c r="A3" s="109"/>
      <c r="B3" s="109"/>
      <c r="C3" s="109"/>
      <c r="D3" s="42" t="s">
        <v>86</v>
      </c>
      <c r="E3" s="50" t="s">
        <v>87</v>
      </c>
      <c r="F3" s="111"/>
    </row>
    <row r="4" spans="1:6" x14ac:dyDescent="0.6">
      <c r="A4" s="42" t="s">
        <v>89</v>
      </c>
      <c r="B4" s="50">
        <v>0</v>
      </c>
      <c r="C4" s="50">
        <v>0</v>
      </c>
      <c r="D4" s="50">
        <f>B4+C4</f>
        <v>0</v>
      </c>
      <c r="E4" s="50"/>
      <c r="F4" s="50">
        <v>0</v>
      </c>
    </row>
    <row r="5" spans="1:6" x14ac:dyDescent="0.6">
      <c r="A5" s="42" t="s">
        <v>90</v>
      </c>
      <c r="B5" s="50">
        <v>0</v>
      </c>
      <c r="C5" s="50">
        <v>1</v>
      </c>
      <c r="D5" s="50">
        <f t="shared" ref="D5:D8" si="0">B5+C5</f>
        <v>1</v>
      </c>
      <c r="E5" s="50"/>
      <c r="F5" s="50">
        <v>0</v>
      </c>
    </row>
    <row r="6" spans="1:6" x14ac:dyDescent="0.6">
      <c r="A6" s="42" t="s">
        <v>91</v>
      </c>
      <c r="B6" s="50">
        <v>1</v>
      </c>
      <c r="C6" s="50">
        <v>3</v>
      </c>
      <c r="D6" s="50">
        <f t="shared" si="0"/>
        <v>4</v>
      </c>
      <c r="E6" s="50"/>
      <c r="F6" s="50">
        <v>40</v>
      </c>
    </row>
    <row r="7" spans="1:6" x14ac:dyDescent="0.6">
      <c r="A7" s="42" t="s">
        <v>92</v>
      </c>
      <c r="B7" s="50">
        <v>0</v>
      </c>
      <c r="C7" s="50">
        <v>2</v>
      </c>
      <c r="D7" s="50">
        <f t="shared" si="0"/>
        <v>2</v>
      </c>
      <c r="E7" s="50"/>
      <c r="F7" s="50">
        <v>50</v>
      </c>
    </row>
    <row r="8" spans="1:6" x14ac:dyDescent="0.6">
      <c r="A8" s="42" t="s">
        <v>93</v>
      </c>
      <c r="B8" s="50">
        <v>0</v>
      </c>
      <c r="C8" s="50">
        <v>0</v>
      </c>
      <c r="D8" s="50">
        <f t="shared" si="0"/>
        <v>0</v>
      </c>
      <c r="E8" s="50"/>
      <c r="F8" s="50">
        <v>0</v>
      </c>
    </row>
    <row r="9" spans="1:6" x14ac:dyDescent="0.6">
      <c r="A9" s="43" t="s">
        <v>85</v>
      </c>
      <c r="B9" s="51">
        <f>SUM(B4:B8)</f>
        <v>1</v>
      </c>
      <c r="C9" s="51">
        <f>SUM(C4:C8)</f>
        <v>6</v>
      </c>
      <c r="D9" s="51">
        <f>SUM(D4:D8)</f>
        <v>7</v>
      </c>
      <c r="E9" s="51"/>
      <c r="F9" s="51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แนวทางข้อตกลง</vt:lpstr>
      <vt:lpstr>วิธีการคำนวณ </vt:lpstr>
      <vt:lpstr>สูตรการคำนวณ</vt:lpstr>
      <vt:lpstr>ตารางแสดงผล</vt:lpstr>
      <vt:lpstr>แนวทางข้อตกลง!OLE_LINK1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Asus_PC08</cp:lastModifiedBy>
  <cp:revision/>
  <dcterms:created xsi:type="dcterms:W3CDTF">2019-12-26T04:21:03Z</dcterms:created>
  <dcterms:modified xsi:type="dcterms:W3CDTF">2026-05-18T05:23:25Z</dcterms:modified>
  <cp:category/>
  <cp:contentStatus/>
</cp:coreProperties>
</file>