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iny\Desktop\"/>
    </mc:Choice>
  </mc:AlternateContent>
  <xr:revisionPtr revIDLastSave="0" documentId="8_{95AF79A8-43AB-4025-AD50-481BD26AD34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9" i="2" l="1"/>
  <c r="H129" i="2"/>
  <c r="I129" i="2" l="1"/>
  <c r="D133" i="2" s="1"/>
  <c r="H84" i="2"/>
  <c r="E84" i="2"/>
  <c r="J84" i="2" s="1"/>
  <c r="M84" i="2" l="1"/>
  <c r="K84" i="2"/>
  <c r="E30" i="2" l="1"/>
  <c r="E104" i="2" l="1"/>
  <c r="H104" i="2"/>
  <c r="J104" i="2"/>
  <c r="K104" i="2" s="1"/>
  <c r="E108" i="2"/>
  <c r="H108" i="2"/>
  <c r="E112" i="2"/>
  <c r="H112" i="2"/>
  <c r="J112" i="2"/>
  <c r="K112" i="2"/>
  <c r="M112" i="2"/>
  <c r="H72" i="2"/>
  <c r="E72" i="2"/>
  <c r="H76" i="2"/>
  <c r="E76" i="2"/>
  <c r="H80" i="2"/>
  <c r="E80" i="2"/>
  <c r="H68" i="2"/>
  <c r="E68" i="2"/>
  <c r="J68" i="2" s="1"/>
  <c r="H56" i="2"/>
  <c r="E56" i="2"/>
  <c r="J56" i="2" s="1"/>
  <c r="H60" i="2"/>
  <c r="E60" i="2"/>
  <c r="J60" i="2" s="1"/>
  <c r="H64" i="2"/>
  <c r="E64" i="2"/>
  <c r="H52" i="2"/>
  <c r="E52" i="2"/>
  <c r="M104" i="2" l="1"/>
  <c r="J72" i="2"/>
  <c r="M72" i="2" s="1"/>
  <c r="J64" i="2"/>
  <c r="M64" i="2" s="1"/>
  <c r="J52" i="2"/>
  <c r="K52" i="2" s="1"/>
  <c r="J76" i="2"/>
  <c r="K76" i="2" s="1"/>
  <c r="J108" i="2"/>
  <c r="M108" i="2" s="1"/>
  <c r="K108" i="2"/>
  <c r="J80" i="2"/>
  <c r="M80" i="2" s="1"/>
  <c r="M68" i="2"/>
  <c r="K68" i="2"/>
  <c r="M56" i="2"/>
  <c r="K56" i="2"/>
  <c r="M60" i="2"/>
  <c r="K60" i="2"/>
  <c r="H30" i="2"/>
  <c r="K64" i="2" l="1"/>
  <c r="K72" i="2"/>
  <c r="M76" i="2"/>
  <c r="M52" i="2"/>
  <c r="K80" i="2"/>
  <c r="D5" i="6"/>
  <c r="D6" i="6"/>
  <c r="D7" i="6"/>
  <c r="D8" i="6"/>
  <c r="D4" i="6"/>
  <c r="C9" i="6"/>
  <c r="B9" i="6"/>
  <c r="D9" i="6" l="1"/>
  <c r="H100" i="2"/>
  <c r="E100" i="2"/>
  <c r="H96" i="2"/>
  <c r="E96" i="2"/>
  <c r="J96" i="2" s="1"/>
  <c r="M96" i="2" s="1"/>
  <c r="J100" i="2" l="1"/>
  <c r="K100" i="2" s="1"/>
  <c r="K96" i="2"/>
  <c r="M100" i="2" l="1"/>
  <c r="N4" i="2" l="1"/>
  <c r="H88" i="2" l="1"/>
  <c r="E88" i="2"/>
  <c r="H48" i="2"/>
  <c r="E48" i="2"/>
  <c r="H44" i="2"/>
  <c r="E44" i="2"/>
  <c r="H35" i="2"/>
  <c r="E35" i="2"/>
  <c r="H25" i="2"/>
  <c r="E25" i="2"/>
  <c r="H19" i="2"/>
  <c r="E19" i="2"/>
  <c r="H15" i="2"/>
  <c r="E15" i="2"/>
  <c r="J88" i="2" l="1"/>
  <c r="M88" i="2" s="1"/>
  <c r="J35" i="2"/>
  <c r="J15" i="2"/>
  <c r="K14" i="2" s="1"/>
  <c r="J19" i="2"/>
  <c r="J44" i="2"/>
  <c r="M44" i="2" s="1"/>
  <c r="J25" i="2"/>
  <c r="M25" i="2" s="1"/>
  <c r="J30" i="2"/>
  <c r="J48" i="2"/>
  <c r="K48" i="2" s="1"/>
  <c r="K88" i="2" l="1"/>
  <c r="K30" i="2"/>
  <c r="M35" i="2"/>
  <c r="K35" i="2"/>
  <c r="K15" i="2"/>
  <c r="M15" i="2"/>
  <c r="K25" i="2"/>
  <c r="K44" i="2"/>
  <c r="M19" i="2"/>
  <c r="K19" i="2"/>
  <c r="M48" i="2"/>
  <c r="M30" i="2"/>
  <c r="K39" i="2" l="1"/>
  <c r="K114" i="2"/>
  <c r="K90" i="2"/>
  <c r="K91" i="2" s="1"/>
  <c r="K37" i="2"/>
  <c r="K38" i="2" l="1"/>
  <c r="K1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Kanittha</author>
    <author>P_MOLL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00000000-0006-0000-0100-000003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5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29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4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1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15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3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32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3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36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40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42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<sst xmlns="http://schemas.openxmlformats.org/spreadsheetml/2006/main" count="282" uniqueCount="166">
  <si>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</si>
  <si>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</si>
  <si>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</si>
  <si>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</si>
  <si>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</si>
  <si>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</si>
  <si>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</si>
  <si>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</si>
  <si>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</si>
  <si>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</si>
  <si>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</si>
  <si>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</si>
  <si>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</si>
  <si>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</si>
  <si>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</si>
  <si>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</si>
  <si>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</si>
  <si>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</si>
  <si>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</si>
  <si>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</si>
  <si>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</si>
  <si>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</si>
  <si>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</si>
  <si>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</si>
  <si>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</si>
  <si>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</si>
  <si>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</si>
  <si>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</si>
  <si>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</si>
  <si>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</si>
  <si>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</si>
  <si>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</si>
  <si>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</si>
  <si>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</si>
  <si>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</si>
  <si>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</si>
  <si>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</si>
  <si>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</si>
  <si>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</si>
  <si>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</si>
  <si>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</si>
  <si>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</si>
  <si>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</si>
  <si>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</si>
  <si>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</si>
  <si>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</si>
  <si>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</si>
  <si>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</si>
  <si>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</si>
  <si>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</si>
  <si>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</si>
  <si>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</si>
  <si>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</si>
  <si>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</si>
  <si>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</si>
  <si>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</si>
  <si>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</si>
  <si>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</si>
  <si>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</si>
  <si>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</si>
  <si>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</si>
  <si>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</si>
  <si>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</si>
  <si>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</si>
  <si>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</si>
  <si>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</si>
  <si>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</si>
  <si>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</si>
  <si>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</si>
  <si>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</si>
  <si>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</si>
  <si>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</si>
  <si>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</si>
  <si>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</si>
  <si>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</si>
  <si>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</si>
  <si>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</si>
  <si>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</si>
  <si>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</si>
  <si>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</si>
  <si>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</si>
  <si>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</si>
  <si>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</si>
  <si>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</si>
  <si>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</si>
  <si>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</si>
  <si>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</si>
  <si>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</si>
  <si>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</si>
  <si>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</si>
  <si>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</si>
  <si>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</si>
  <si>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</si>
  <si>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</si>
  <si>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ตารางแสดงข้อมูลภาระงานอาจารย์ในหลักสูตรศิลปศาสตรบัณฑิต สาขาวิชาการจัดการธุรกิจท่องเที่ยวและบริการ</t>
  </si>
  <si>
    <t xml:space="preserve">อาจารย์นอกคณะ </t>
  </si>
  <si>
    <t>(FTE รวมของอาจารย์สอน สังกัดนอกหลักสูตร นอกคณะ)</t>
  </si>
  <si>
    <t>(FTE เฉลี่ยของอาจารย์สอน สังกัดนอกหลักสูตร นอกคณะ)</t>
  </si>
  <si>
    <t>Year 4</t>
  </si>
  <si>
    <t>(อาจารย์พิเศษ)</t>
  </si>
  <si>
    <t>อาจารย์ ดร.วลัยลดา ถาวรมงคลกิจ</t>
  </si>
  <si>
    <t>อาจารย์ ดร.มนสิชา อินทจักร</t>
  </si>
  <si>
    <t>อาจารย์ ดร.เกวลิน หนูสุทธิ์</t>
  </si>
  <si>
    <t>อาจารย์ ดร.วุฒิพงษ์ ฉั่วตระกูล</t>
  </si>
  <si>
    <t>อาจารย์ ดร.วัชรีวรรณ ชาติพันธ์</t>
  </si>
  <si>
    <t>อาจารย์อรุณโรจน์ พวงสุวรรณ</t>
  </si>
  <si>
    <t>อาจารย์ ดร.ทิพย์วดี โพธิ์สิทธิพรรณ</t>
  </si>
  <si>
    <t>อาจารย์ ดร.เชษฐ์ ใจเพชร</t>
  </si>
  <si>
    <t>ผู้ช่วยศาสตราจารย์รักธิดา ศิริ  พิทักษ์กิจนุกูร</t>
  </si>
  <si>
    <t>อาจารย์อนุวัต  เชื้อเย็น</t>
  </si>
  <si>
    <t>อาจารย์ ดร.ยุทธการ ไวยอาภา</t>
  </si>
  <si>
    <t>อาจารย์ ดร.กีรติ ตระการศิริวานิช</t>
  </si>
  <si>
    <t>รองศาสตราจารย์ ดร.อัครพงศ์  
อั้นทอง</t>
  </si>
  <si>
    <t>อาจารย์ ดร.กวินรัตน์ 
อัฐวงศ์ชยากร</t>
  </si>
  <si>
    <t xml:space="preserve">อาจารย์ ดร.สวิชญา ศุภอุดมฤกษ์  </t>
  </si>
  <si>
    <t>อาจารย์อรจนา แสนไชย  
จันทรประยูร</t>
  </si>
  <si>
    <t>ผู้ช่วยศาสตราจารย์ ว่าที่ร้อยเอก ดร.จิระชัย ยมเกิด</t>
  </si>
  <si>
    <t>อาจารย์พิชชาธาดา อินทร์แก้ว</t>
  </si>
  <si>
    <t>ความรู้เบื้องต้นเกี่ยวกับการท่องเที่ยวและการโรงแรม</t>
  </si>
  <si>
    <t>การวิเคราะห์ข้อมูลด้านอุตสาหกรรมการท่องเที่ยว</t>
  </si>
  <si>
    <t>วัฒนธรรมและมรดกภูมิปัญญาไทย</t>
  </si>
  <si>
    <t>การตลาดดิจิทัลเพื่อการท่องเที่ยว</t>
  </si>
  <si>
    <t>จิตวิทยาการบริการ</t>
  </si>
  <si>
    <t>พฤติกรรมการท่องเที่ยว</t>
  </si>
  <si>
    <t>เทคโนโลยีสารสนเทศและการสื่อสารทางการท่องเที่ยว</t>
  </si>
  <si>
    <t>การจัดการที่พักแรม</t>
  </si>
  <si>
    <t>วิธีวิจัยทางการท่องเที่ยว</t>
  </si>
  <si>
    <t xml:space="preserve">การขนส่งและลอจิสติกส์เพื่อการท่องเที่ยว </t>
  </si>
  <si>
    <t>การพัฒนาการท่องเที่ยวอย่างยั่งยืน</t>
  </si>
  <si>
    <t>การสื่อความหมายธรรมชาติและวัฒนธรรม</t>
  </si>
  <si>
    <t>กฎหมายสำหรับการท่องเที่ยว</t>
  </si>
  <si>
    <t>การจัดการทรัพยากรมนุษย์เพื่อการท่องเที่ยว</t>
  </si>
  <si>
    <t>การจัดการธุรกิจการท่องเที่ยวอย่างยั่งยืน</t>
  </si>
  <si>
    <t>ระบบนิเวศและสิ่งแวดล้อม</t>
  </si>
  <si>
    <t>การคิดเชิงออกแบบเพื่อพัฒนาจุดหมายปลายทางการท่องเที่ยว</t>
  </si>
  <si>
    <t>สุขภาวะและความปลอดภัยของการท่องเที่ยว</t>
  </si>
  <si>
    <t>หลักการมัคคุเทศก์</t>
  </si>
  <si>
    <t>การจัดการการท่องเที่ยวเชิงนิเวศ</t>
  </si>
  <si>
    <t>วัฒนธรรมและมรดกภูมิปัญญาไทยเพื่อการท่องเที่ยว</t>
  </si>
  <si>
    <t>ภูมิศาสตร์เพื่อการพัฒนาทรัพยากรการท่องเที่ยว</t>
  </si>
  <si>
    <t>การจัดการท่องเที่ยวโดยชุมชน</t>
  </si>
  <si>
    <t>การวางแผนและพัฒนาการท่องเที่ยว</t>
  </si>
  <si>
    <t>การท่องเที่ยวเชิงสุขภาพ</t>
  </si>
  <si>
    <t>การประเมินผลกระทบทางการท่องเที่ยว</t>
  </si>
  <si>
    <t>สัมมนาทางการท่องเที่ยว</t>
  </si>
  <si>
    <t>การจัดการทรัพยากรทางการท่องเที่ยวในลักษณะบูรณาการ</t>
  </si>
  <si>
    <t>การท่องเที่ยวเชิงศิลปวิทยาการอาหาร</t>
  </si>
  <si>
    <t>สหกิจศึกษา</t>
  </si>
  <si>
    <t>พท497</t>
  </si>
  <si>
    <t>อาจารย์ ดร.ปานแพร เชาวน์ประยูร อุดมรักษาทรัพย์</t>
  </si>
  <si>
    <t>ประวัติศาสตร์ไทยเพื่อการท่องเที่ยว</t>
  </si>
  <si>
    <t>Semester 1</t>
  </si>
  <si>
    <t>ประวัติศาสตร์และพัฒนาการของล้านนา</t>
  </si>
  <si>
    <t>เกษตรเพื่อชีวิต</t>
  </si>
  <si>
    <t>ภาษาอังกฤษในชีวิตประจำวัน</t>
  </si>
  <si>
    <t>ทักษะดิจิทัลในศตวรรษที่ 21</t>
  </si>
  <si>
    <t>ภาษาไทยเพื่อกิจธุระยุคดิจิทัล</t>
  </si>
  <si>
    <t>การตลาดบนสมาร์ทโฟน</t>
  </si>
  <si>
    <t>ภาษาอังกฤษสำหรับการท่องเที่ยวสมัยใหม่</t>
  </si>
  <si>
    <t>ภาษาญี่ปุ่นเบื้องต้น 1</t>
  </si>
  <si>
    <t>ภาษาจีนเบื้องต้น 1</t>
  </si>
  <si>
    <t>ทักษะภาษาอังกฤษสำหรับศตวรรษที่ 21</t>
  </si>
  <si>
    <t>ภาษาญี่ปุ่นเบื้องต้น 2</t>
  </si>
  <si>
    <t>ภาษาจีนเบื้องต้น 2</t>
  </si>
  <si>
    <t>การใช้ชีวิตในสังคมดิจิทัล</t>
  </si>
  <si>
    <t>การคิด FTE ของอาจารย์ ป.ตรี สาขาวิชาพัฒนาการท่องเที่ยว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</si>
</sst>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Alignment="1">
      <alignment horizontal="right"/>
    </xf>
    <xf numFmtId="0" fontId="14" fillId="0" borderId="12" xfId="0" applyFont="1" applyBorder="1"/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6" fillId="0" borderId="0" xfId="0" applyFont="1"/>
    <xf numFmtId="0" fontId="0" fillId="0" borderId="9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right"/>
    </xf>
    <xf numFmtId="0" fontId="0" fillId="8" borderId="6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 wrapText="1"/>
    </xf>
    <xf numFmtId="0" fontId="17" fillId="0" borderId="11" xfId="0" applyFont="1" applyBorder="1"/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wrapText="1"/>
    </xf>
    <xf numFmtId="0" fontId="11" fillId="0" borderId="9" xfId="0" applyFont="1" applyBorder="1"/>
    <xf numFmtId="0" fontId="18" fillId="0" borderId="1" xfId="0" applyFont="1" applyBorder="1" applyAlignment="1">
      <alignment vertical="top"/>
    </xf>
    <xf numFmtId="0" fontId="8" fillId="6" borderId="0" xfId="0" applyFont="1" applyFill="1"/>
    <xf numFmtId="0" fontId="19" fillId="0" borderId="0" xfId="0" applyFont="1"/>
    <xf numFmtId="0" fontId="11" fillId="0" borderId="7" xfId="0" applyFont="1" applyBorder="1"/>
    <xf numFmtId="0" fontId="11" fillId="0" borderId="11" xfId="0" applyFont="1" applyBorder="1"/>
    <xf numFmtId="0" fontId="11" fillId="0" borderId="8" xfId="0" applyFont="1" applyBorder="1"/>
    <xf numFmtId="0" fontId="11" fillId="0" borderId="1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" xfId="0" applyFont="1" applyBorder="1"/>
    <xf numFmtId="0" fontId="0" fillId="0" borderId="0" xfId="0" applyAlignment="1">
      <alignment horizontal="right" vertical="top"/>
    </xf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1" fillId="0" borderId="0" xfId="0" applyFont="1" applyAlignment="1">
      <alignment horizontal="center"/>
    </xf>
    <xf numFmtId="0" fontId="11" fillId="0" borderId="10" xfId="0" applyFont="1" applyBorder="1"/>
    <xf numFmtId="0" fontId="11" fillId="0" borderId="4" xfId="0" applyFont="1" applyBorder="1"/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4" xfId="0" applyFont="1" applyFill="1" applyBorder="1"/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right"/>
    </xf>
    <xf numFmtId="0" fontId="11" fillId="0" borderId="3" xfId="0" applyFont="1" applyBorder="1"/>
    <xf numFmtId="0" fontId="11" fillId="0" borderId="9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15" fillId="0" borderId="8" xfId="0" applyFont="1" applyBorder="1"/>
    <xf numFmtId="0" fontId="0" fillId="0" borderId="12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0"/>
  <sheetViews>
    <sheetView zoomScale="90" zoomScaleNormal="90" workbookViewId="0">
      <selection activeCell="F7" sqref="F7"/>
    </sheetView>
  </sheetViews>
  <sheetFormatPr defaultColWidth="9" defaultRowHeight="15.6"/>
  <cols>
    <col min="1" max="4" width="9" style="30"/>
    <col min="5" max="5" width="15.109375" style="30" customWidth="1"/>
    <col min="6" max="16384" width="9" style="30"/>
  </cols>
  <sheetData>
    <row r="1" spans="1:6">
      <c r="A1" s="30" t="s">
        <v>79</v>
      </c>
    </row>
    <row r="2" spans="1:6">
      <c r="A2" s="30" t="s">
        <v>78</v>
      </c>
    </row>
    <row r="3" spans="1:6">
      <c r="A3" s="30" t="s">
        <v>61</v>
      </c>
    </row>
    <row r="4" spans="1:6">
      <c r="A4" s="30" t="s">
        <v>62</v>
      </c>
    </row>
    <row r="5" spans="1:6">
      <c r="A5" s="30" t="s">
        <v>63</v>
      </c>
    </row>
    <row r="6" spans="1:6">
      <c r="A6" s="30" t="s">
        <v>64</v>
      </c>
    </row>
    <row r="7" spans="1:6">
      <c r="C7" s="32" t="s">
        <v>0</v>
      </c>
      <c r="F7" s="30" t="s">
        <v>1</v>
      </c>
    </row>
    <row r="8" spans="1:6">
      <c r="C8" s="32" t="s">
        <v>2</v>
      </c>
      <c r="F8" s="30" t="s">
        <v>1</v>
      </c>
    </row>
    <row r="9" spans="1:6">
      <c r="C9" s="32" t="s">
        <v>3</v>
      </c>
      <c r="F9" s="30" t="s">
        <v>4</v>
      </c>
    </row>
    <row r="10" spans="1:6">
      <c r="C10" s="32" t="s">
        <v>5</v>
      </c>
      <c r="F10" s="30" t="s">
        <v>1</v>
      </c>
    </row>
    <row r="11" spans="1:6">
      <c r="C11" s="32" t="s">
        <v>59</v>
      </c>
    </row>
    <row r="12" spans="1:6">
      <c r="C12" s="32" t="s">
        <v>60</v>
      </c>
    </row>
    <row r="13" spans="1:6">
      <c r="C13" s="33" t="s">
        <v>6</v>
      </c>
    </row>
    <row r="14" spans="1:6">
      <c r="C14" s="30" t="s">
        <v>7</v>
      </c>
    </row>
    <row r="15" spans="1:6">
      <c r="A15" s="30" t="s">
        <v>65</v>
      </c>
    </row>
    <row r="16" spans="1:6">
      <c r="A16" s="30" t="s">
        <v>8</v>
      </c>
    </row>
    <row r="17" spans="1:1">
      <c r="A17" s="30" t="s">
        <v>9</v>
      </c>
    </row>
    <row r="18" spans="1:1">
      <c r="A18" s="30" t="s">
        <v>10</v>
      </c>
    </row>
    <row r="19" spans="1:1">
      <c r="A19" s="30" t="s">
        <v>66</v>
      </c>
    </row>
    <row r="20" spans="1:1">
      <c r="A20" s="30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43"/>
  <sheetViews>
    <sheetView tabSelected="1" topLeftCell="A40" zoomScaleNormal="100" workbookViewId="0">
      <selection activeCell="N105" sqref="N105"/>
    </sheetView>
  </sheetViews>
  <sheetFormatPr defaultRowHeight="14.4"/>
  <cols>
    <col min="1" max="1" width="18.33203125" customWidth="1"/>
    <col min="2" max="2" width="12" customWidth="1"/>
    <col min="3" max="3" width="17.33203125" customWidth="1"/>
    <col min="4" max="4" width="11.109375" customWidth="1"/>
    <col min="5" max="5" width="10.33203125" customWidth="1"/>
    <col min="6" max="6" width="20.33203125" customWidth="1"/>
    <col min="7" max="7" width="11.33203125" customWidth="1"/>
    <col min="12" max="12" width="4.33203125" customWidth="1"/>
    <col min="13" max="13" width="12.109375" customWidth="1"/>
    <col min="14" max="14" width="47.6640625" customWidth="1"/>
    <col min="15" max="15" width="9.109375" style="25"/>
  </cols>
  <sheetData>
    <row r="1" spans="1:14">
      <c r="A1" s="27" t="s">
        <v>165</v>
      </c>
      <c r="N1" s="39"/>
    </row>
    <row r="2" spans="1:14">
      <c r="M2" t="s">
        <v>11</v>
      </c>
      <c r="N2" s="39">
        <v>1</v>
      </c>
    </row>
    <row r="3" spans="1:14" ht="20.399999999999999">
      <c r="A3" s="28"/>
      <c r="B3" s="28"/>
      <c r="C3" s="29" t="s">
        <v>12</v>
      </c>
      <c r="F3" s="23" t="s">
        <v>13</v>
      </c>
      <c r="G3" s="48">
        <v>4</v>
      </c>
      <c r="H3" t="s">
        <v>14</v>
      </c>
      <c r="M3" t="s">
        <v>15</v>
      </c>
      <c r="N3" s="39">
        <v>2</v>
      </c>
    </row>
    <row r="4" spans="1:14">
      <c r="C4" t="s">
        <v>16</v>
      </c>
      <c r="N4" s="39">
        <f>2/5</f>
        <v>0.4</v>
      </c>
    </row>
    <row r="7" spans="1:14">
      <c r="A7" s="27" t="s">
        <v>17</v>
      </c>
    </row>
    <row r="8" spans="1:14">
      <c r="A8" t="s">
        <v>18</v>
      </c>
    </row>
    <row r="9" spans="1:14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4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4" ht="14.4" customHeight="1">
      <c r="A11" s="62" t="s">
        <v>100</v>
      </c>
      <c r="B11" s="20" t="s">
        <v>29</v>
      </c>
      <c r="C11" s="9" t="s">
        <v>120</v>
      </c>
      <c r="D11" s="26">
        <v>10601331</v>
      </c>
      <c r="E11" s="11">
        <v>1</v>
      </c>
      <c r="F11" s="72" t="s">
        <v>137</v>
      </c>
      <c r="G11" s="26">
        <v>10601301</v>
      </c>
      <c r="H11" s="11">
        <v>1</v>
      </c>
      <c r="I11" s="9"/>
      <c r="J11" s="10"/>
      <c r="K11" s="10"/>
      <c r="L11" s="10"/>
      <c r="M11" s="11"/>
    </row>
    <row r="12" spans="1:14">
      <c r="A12" s="21"/>
      <c r="B12" s="21"/>
      <c r="C12" s="40" t="s">
        <v>147</v>
      </c>
      <c r="D12" s="76" t="s">
        <v>148</v>
      </c>
      <c r="E12" s="77">
        <v>0.75</v>
      </c>
      <c r="F12" s="40" t="s">
        <v>138</v>
      </c>
      <c r="G12" s="76">
        <v>10601331</v>
      </c>
      <c r="H12" s="77">
        <v>1</v>
      </c>
      <c r="I12" s="12"/>
      <c r="M12" s="13"/>
    </row>
    <row r="13" spans="1:14">
      <c r="A13" s="12"/>
      <c r="B13" s="21"/>
      <c r="C13" s="63"/>
      <c r="D13" s="76"/>
      <c r="E13" s="77"/>
      <c r="F13" s="40" t="s">
        <v>147</v>
      </c>
      <c r="G13" s="76" t="s">
        <v>148</v>
      </c>
      <c r="H13" s="77">
        <v>0.75</v>
      </c>
      <c r="I13" s="12"/>
      <c r="M13" s="13"/>
    </row>
    <row r="14" spans="1:14">
      <c r="A14" s="12"/>
      <c r="B14" s="21"/>
      <c r="C14" s="12"/>
      <c r="D14" s="39"/>
      <c r="E14" s="13"/>
      <c r="G14" s="39"/>
      <c r="H14" s="13"/>
      <c r="I14" s="12"/>
      <c r="K14" s="65">
        <f>J15/G3</f>
        <v>1.125</v>
      </c>
      <c r="M14" s="13"/>
    </row>
    <row r="15" spans="1:14">
      <c r="A15" s="14"/>
      <c r="B15" s="22"/>
      <c r="C15" s="14"/>
      <c r="D15" s="17" t="s">
        <v>30</v>
      </c>
      <c r="E15" s="18">
        <f>SUM(E11:E12)</f>
        <v>1.75</v>
      </c>
      <c r="F15" s="17"/>
      <c r="G15" s="17" t="s">
        <v>30</v>
      </c>
      <c r="H15" s="18">
        <f>SUM(H11:H14)</f>
        <v>2.75</v>
      </c>
      <c r="I15" s="14"/>
      <c r="J15" s="15">
        <f>SUM(E15,H15)</f>
        <v>4.5</v>
      </c>
      <c r="K15" s="15">
        <f>IF(J15&gt;$G$3,1,(J15/$G$3))</f>
        <v>1</v>
      </c>
      <c r="L15" s="15"/>
      <c r="M15" s="24" t="str">
        <f>IF(J15&gt;4,"Overloaded","OK")</f>
        <v>Overloaded</v>
      </c>
    </row>
    <row r="16" spans="1:14">
      <c r="A16" s="57" t="s">
        <v>101</v>
      </c>
      <c r="B16" s="58" t="s">
        <v>29</v>
      </c>
      <c r="C16" s="71" t="s">
        <v>145</v>
      </c>
      <c r="D16" s="73">
        <v>10601341</v>
      </c>
      <c r="E16" s="52">
        <v>1</v>
      </c>
      <c r="F16" s="61" t="s">
        <v>131</v>
      </c>
      <c r="G16" s="87">
        <v>10601350</v>
      </c>
      <c r="H16" s="54">
        <v>1</v>
      </c>
      <c r="I16" s="9"/>
      <c r="J16" s="10"/>
      <c r="K16" s="10"/>
      <c r="L16" s="10"/>
      <c r="M16" s="11"/>
    </row>
    <row r="17" spans="1:13">
      <c r="A17" s="12"/>
      <c r="B17" s="21"/>
      <c r="C17" s="63" t="s">
        <v>131</v>
      </c>
      <c r="D17" s="40">
        <v>10601350</v>
      </c>
      <c r="E17" s="77">
        <v>1</v>
      </c>
      <c r="F17" s="40" t="s">
        <v>147</v>
      </c>
      <c r="G17" s="76" t="s">
        <v>148</v>
      </c>
      <c r="H17" s="77">
        <v>0.05</v>
      </c>
      <c r="I17" s="12"/>
      <c r="M17" s="13"/>
    </row>
    <row r="18" spans="1:13">
      <c r="A18" s="12"/>
      <c r="B18" s="21"/>
      <c r="C18" s="40" t="s">
        <v>147</v>
      </c>
      <c r="D18" s="76" t="s">
        <v>148</v>
      </c>
      <c r="E18" s="77">
        <v>0.05</v>
      </c>
      <c r="F18" s="40"/>
      <c r="G18" s="76"/>
      <c r="H18" s="77"/>
      <c r="I18" s="12"/>
      <c r="M18" s="13"/>
    </row>
    <row r="19" spans="1:13">
      <c r="A19" s="14"/>
      <c r="B19" s="22"/>
      <c r="C19" s="78"/>
      <c r="D19" s="79" t="s">
        <v>30</v>
      </c>
      <c r="E19" s="80">
        <f>SUM(E16:E18)</f>
        <v>2.0499999999999998</v>
      </c>
      <c r="F19" s="81"/>
      <c r="G19" s="79" t="s">
        <v>30</v>
      </c>
      <c r="H19" s="80">
        <f>SUM(H16:H18)</f>
        <v>1.05</v>
      </c>
      <c r="I19" s="14"/>
      <c r="J19" s="15">
        <f>SUM(E19,H19)</f>
        <v>3.0999999999999996</v>
      </c>
      <c r="K19" s="15">
        <f>IF(J19&gt;$G$3,1,(J19/$G$3))</f>
        <v>0.77499999999999991</v>
      </c>
      <c r="L19" s="15"/>
      <c r="M19" s="56" t="str">
        <f>IF(J19&gt;4,"Overloaded","OK")</f>
        <v>OK</v>
      </c>
    </row>
    <row r="20" spans="1:13">
      <c r="A20" s="57" t="s">
        <v>102</v>
      </c>
      <c r="B20" s="58" t="s">
        <v>29</v>
      </c>
      <c r="C20" s="70" t="s">
        <v>119</v>
      </c>
      <c r="D20" s="82">
        <v>10601210</v>
      </c>
      <c r="E20" s="83">
        <v>2</v>
      </c>
      <c r="F20" s="70" t="s">
        <v>121</v>
      </c>
      <c r="G20" s="82">
        <v>10601250</v>
      </c>
      <c r="H20" s="83">
        <v>1</v>
      </c>
      <c r="I20" s="57"/>
      <c r="J20" s="53"/>
      <c r="K20" s="53"/>
      <c r="L20" s="53"/>
      <c r="M20" s="54"/>
    </row>
    <row r="21" spans="1:13">
      <c r="A21" s="59"/>
      <c r="B21" s="21"/>
      <c r="C21" s="40" t="s">
        <v>147</v>
      </c>
      <c r="D21" s="76" t="s">
        <v>148</v>
      </c>
      <c r="E21" s="77">
        <v>0.05</v>
      </c>
      <c r="F21" s="40" t="s">
        <v>147</v>
      </c>
      <c r="G21" s="76" t="s">
        <v>148</v>
      </c>
      <c r="H21" s="77">
        <v>0.05</v>
      </c>
      <c r="I21" s="12"/>
      <c r="M21" s="13"/>
    </row>
    <row r="22" spans="1:13">
      <c r="A22" s="59"/>
      <c r="B22" s="21"/>
      <c r="C22" s="63"/>
      <c r="D22" s="84"/>
      <c r="E22" s="77"/>
      <c r="F22" s="40"/>
      <c r="G22" s="76"/>
      <c r="H22" s="77"/>
      <c r="I22" s="12"/>
      <c r="M22" s="13"/>
    </row>
    <row r="23" spans="1:13">
      <c r="A23" s="59"/>
      <c r="B23" s="21"/>
      <c r="C23" s="12"/>
      <c r="E23" s="13"/>
      <c r="G23" s="39"/>
      <c r="H23" s="13"/>
      <c r="I23" s="12"/>
      <c r="M23" s="13"/>
    </row>
    <row r="24" spans="1:13">
      <c r="A24" s="12"/>
      <c r="B24" s="21"/>
      <c r="C24" s="12"/>
      <c r="D24" s="39"/>
      <c r="E24" s="13"/>
      <c r="F24" s="12"/>
      <c r="H24" s="13"/>
      <c r="I24" s="12"/>
      <c r="M24" s="13"/>
    </row>
    <row r="25" spans="1:13">
      <c r="A25" s="14"/>
      <c r="B25" s="22"/>
      <c r="C25" s="14"/>
      <c r="D25" s="17" t="s">
        <v>30</v>
      </c>
      <c r="E25" s="18">
        <f>SUM(E20:E24)</f>
        <v>2.0499999999999998</v>
      </c>
      <c r="F25" s="19"/>
      <c r="G25" s="17" t="s">
        <v>30</v>
      </c>
      <c r="H25" s="18">
        <f>SUM(H20:H24)</f>
        <v>1.05</v>
      </c>
      <c r="I25" s="14"/>
      <c r="J25" s="15">
        <f>SUM(E25,H25)</f>
        <v>3.0999999999999996</v>
      </c>
      <c r="K25" s="15">
        <f>IF(J25&gt;$G$3,1,(J25/$G$3))</f>
        <v>0.77499999999999991</v>
      </c>
      <c r="L25" s="15"/>
      <c r="M25" s="56" t="str">
        <f>IF(J25&gt;4,"Overloaded","OK")</f>
        <v>OK</v>
      </c>
    </row>
    <row r="26" spans="1:13">
      <c r="A26" s="57" t="s">
        <v>103</v>
      </c>
      <c r="B26" s="58" t="s">
        <v>29</v>
      </c>
      <c r="C26" s="57" t="s">
        <v>134</v>
      </c>
      <c r="D26" s="53">
        <v>10601201</v>
      </c>
      <c r="E26" s="54">
        <v>1</v>
      </c>
      <c r="F26" s="57" t="s">
        <v>134</v>
      </c>
      <c r="G26" s="87">
        <v>10601201</v>
      </c>
      <c r="H26" s="54">
        <v>1</v>
      </c>
      <c r="I26" s="57"/>
      <c r="J26" s="53"/>
      <c r="K26" s="53"/>
      <c r="L26" s="53"/>
      <c r="M26" s="54"/>
    </row>
    <row r="27" spans="1:13">
      <c r="A27" s="12"/>
      <c r="B27" s="21"/>
      <c r="C27" s="63" t="s">
        <v>140</v>
      </c>
      <c r="D27" s="40">
        <v>10601302</v>
      </c>
      <c r="E27" s="77">
        <v>1</v>
      </c>
      <c r="F27" s="50" t="s">
        <v>126</v>
      </c>
      <c r="G27" s="51">
        <v>10601310</v>
      </c>
      <c r="H27" s="52">
        <v>1</v>
      </c>
      <c r="I27" s="12"/>
      <c r="M27" s="13"/>
    </row>
    <row r="28" spans="1:13">
      <c r="A28" s="12"/>
      <c r="B28" s="21"/>
      <c r="C28" s="63" t="s">
        <v>144</v>
      </c>
      <c r="D28" s="84">
        <v>10601470</v>
      </c>
      <c r="E28" s="77">
        <v>0.25</v>
      </c>
      <c r="F28" s="40" t="s">
        <v>147</v>
      </c>
      <c r="G28" s="76" t="s">
        <v>148</v>
      </c>
      <c r="H28" s="77">
        <v>0.05</v>
      </c>
      <c r="I28" s="12"/>
      <c r="M28" s="13"/>
    </row>
    <row r="29" spans="1:13">
      <c r="A29" s="12"/>
      <c r="B29" s="21"/>
      <c r="C29" s="40" t="s">
        <v>147</v>
      </c>
      <c r="D29" s="76" t="s">
        <v>148</v>
      </c>
      <c r="E29" s="77">
        <v>0.05</v>
      </c>
      <c r="F29" s="40"/>
      <c r="G29" s="76"/>
      <c r="H29" s="77"/>
      <c r="I29" s="12"/>
      <c r="M29" s="13"/>
    </row>
    <row r="30" spans="1:13">
      <c r="A30" s="14"/>
      <c r="B30" s="22"/>
      <c r="C30" s="78"/>
      <c r="D30" s="79" t="s">
        <v>30</v>
      </c>
      <c r="E30" s="80">
        <f>SUM(E26:E29)</f>
        <v>2.2999999999999998</v>
      </c>
      <c r="F30" s="81"/>
      <c r="G30" s="79" t="s">
        <v>30</v>
      </c>
      <c r="H30" s="80">
        <f>SUM(H26:H29)</f>
        <v>2.0499999999999998</v>
      </c>
      <c r="I30" s="14"/>
      <c r="J30" s="15">
        <f>SUM(E30,H30)</f>
        <v>4.3499999999999996</v>
      </c>
      <c r="K30" s="15">
        <f>IF(J30&gt;$G$3,1,(J30/$G$3))</f>
        <v>1</v>
      </c>
      <c r="L30" s="15"/>
      <c r="M30" s="24" t="str">
        <f>IF(J30&gt;4,"Overloaded","OK")</f>
        <v>Overloaded</v>
      </c>
    </row>
    <row r="31" spans="1:13">
      <c r="A31" s="9" t="s">
        <v>104</v>
      </c>
      <c r="B31" s="20" t="s">
        <v>29</v>
      </c>
      <c r="C31" s="63" t="s">
        <v>122</v>
      </c>
      <c r="D31" s="84">
        <v>10601240</v>
      </c>
      <c r="E31" s="77">
        <v>1</v>
      </c>
      <c r="F31" s="72" t="s">
        <v>122</v>
      </c>
      <c r="G31" s="88">
        <v>10601240</v>
      </c>
      <c r="H31" s="85">
        <v>1</v>
      </c>
      <c r="I31" s="9"/>
      <c r="J31" s="10"/>
      <c r="K31" s="10"/>
      <c r="L31" s="10"/>
      <c r="M31" s="11"/>
    </row>
    <row r="32" spans="1:13">
      <c r="A32" s="12"/>
      <c r="B32" s="21"/>
      <c r="C32" s="40" t="s">
        <v>147</v>
      </c>
      <c r="D32" s="76" t="s">
        <v>148</v>
      </c>
      <c r="E32" s="77">
        <v>0.05</v>
      </c>
      <c r="F32" s="63" t="s">
        <v>142</v>
      </c>
      <c r="G32" s="76">
        <v>10601303</v>
      </c>
      <c r="H32" s="77">
        <v>1</v>
      </c>
      <c r="I32" s="12"/>
      <c r="M32" s="13"/>
    </row>
    <row r="33" spans="1:13">
      <c r="A33" s="12"/>
      <c r="B33" s="21"/>
      <c r="C33" s="40"/>
      <c r="D33" s="76"/>
      <c r="E33" s="77"/>
      <c r="F33" s="40" t="s">
        <v>147</v>
      </c>
      <c r="G33" s="76" t="s">
        <v>148</v>
      </c>
      <c r="H33" s="77">
        <v>0.05</v>
      </c>
      <c r="I33" s="12"/>
      <c r="M33" s="13"/>
    </row>
    <row r="34" spans="1:13">
      <c r="A34" s="12"/>
      <c r="B34" s="21"/>
      <c r="C34" s="86"/>
      <c r="D34" s="76"/>
      <c r="E34" s="77"/>
      <c r="F34" s="49"/>
      <c r="G34" s="74"/>
      <c r="H34" s="75"/>
      <c r="I34" s="12"/>
      <c r="M34" s="13"/>
    </row>
    <row r="35" spans="1:13">
      <c r="A35" s="14"/>
      <c r="B35" s="22"/>
      <c r="C35" s="14"/>
      <c r="D35" s="17" t="s">
        <v>30</v>
      </c>
      <c r="E35" s="18">
        <f>SUM(E31:E34)</f>
        <v>1.05</v>
      </c>
      <c r="F35" s="19"/>
      <c r="G35" s="17" t="s">
        <v>30</v>
      </c>
      <c r="H35" s="18">
        <f>SUM(H31:H34)</f>
        <v>2.0499999999999998</v>
      </c>
      <c r="I35" s="14"/>
      <c r="J35" s="15">
        <f>SUM(E35,H35)</f>
        <v>3.0999999999999996</v>
      </c>
      <c r="K35" s="15">
        <f>IF(J35&gt;$G$3,1,(J35/$G$3))</f>
        <v>0.77499999999999991</v>
      </c>
      <c r="L35" s="15"/>
      <c r="M35" s="56" t="str">
        <f>IF(J35&gt;4,"Overloaded","OK")</f>
        <v>OK</v>
      </c>
    </row>
    <row r="37" spans="1:13">
      <c r="J37" s="23" t="s">
        <v>33</v>
      </c>
      <c r="K37" s="23">
        <f>SUM(K15:K36)</f>
        <v>4.3249999999999993</v>
      </c>
      <c r="M37" t="s">
        <v>76</v>
      </c>
    </row>
    <row r="38" spans="1:13">
      <c r="J38" s="38" t="s">
        <v>71</v>
      </c>
      <c r="K38" s="38">
        <f>K37/5</f>
        <v>0.86499999999999988</v>
      </c>
      <c r="M38" t="s">
        <v>77</v>
      </c>
    </row>
    <row r="39" spans="1:13">
      <c r="K39" s="37">
        <f>SUM(K15,K19,K25,K30,K35)</f>
        <v>4.3249999999999993</v>
      </c>
    </row>
    <row r="40" spans="1:13">
      <c r="A40" s="66" t="s">
        <v>31</v>
      </c>
    </row>
    <row r="41" spans="1:13">
      <c r="A41" s="67" t="s">
        <v>105</v>
      </c>
      <c r="B41" s="20" t="s">
        <v>32</v>
      </c>
      <c r="C41" s="9" t="s">
        <v>118</v>
      </c>
      <c r="D41" s="10">
        <v>10601200</v>
      </c>
      <c r="E41" s="11">
        <v>1</v>
      </c>
      <c r="F41" s="9" t="s">
        <v>118</v>
      </c>
      <c r="G41" s="10">
        <v>10601200</v>
      </c>
      <c r="H41" s="11">
        <v>1</v>
      </c>
      <c r="I41" s="9"/>
      <c r="J41" s="10"/>
      <c r="K41" s="10"/>
      <c r="L41" s="10"/>
      <c r="M41" s="11"/>
    </row>
    <row r="42" spans="1:13">
      <c r="A42" s="68"/>
      <c r="B42" s="21"/>
      <c r="C42" s="12"/>
      <c r="E42" s="13"/>
      <c r="F42" s="12"/>
      <c r="H42" s="13"/>
      <c r="I42" s="12"/>
      <c r="M42" s="13"/>
    </row>
    <row r="43" spans="1:13">
      <c r="A43" s="68"/>
      <c r="B43" s="21"/>
      <c r="C43" s="12"/>
      <c r="E43" s="13"/>
      <c r="F43" s="12"/>
      <c r="H43" s="13"/>
      <c r="I43" s="12"/>
      <c r="M43" s="13"/>
    </row>
    <row r="44" spans="1:13">
      <c r="A44" s="69"/>
      <c r="B44" s="22"/>
      <c r="C44" s="14"/>
      <c r="D44" s="17" t="s">
        <v>30</v>
      </c>
      <c r="E44" s="18">
        <f>SUM(E41:E43)</f>
        <v>1</v>
      </c>
      <c r="F44" s="19"/>
      <c r="G44" s="17" t="s">
        <v>30</v>
      </c>
      <c r="H44" s="18">
        <f>SUM(H41:H43)</f>
        <v>1</v>
      </c>
      <c r="I44" s="14"/>
      <c r="J44" s="15">
        <f>SUM(E44,H44)</f>
        <v>2</v>
      </c>
      <c r="K44" s="15">
        <f>IF(J44&gt;$G$3,1,(J44/$G$3))</f>
        <v>0.5</v>
      </c>
      <c r="L44" s="15"/>
      <c r="M44" s="56" t="str">
        <f>IF(J44&gt;4,"Overloaded","OK")</f>
        <v>OK</v>
      </c>
    </row>
    <row r="45" spans="1:13">
      <c r="A45" s="67" t="s">
        <v>106</v>
      </c>
      <c r="B45" t="s">
        <v>32</v>
      </c>
      <c r="C45" s="9" t="s">
        <v>127</v>
      </c>
      <c r="D45" s="10">
        <v>10601251</v>
      </c>
      <c r="E45" s="11">
        <v>1</v>
      </c>
      <c r="F45" s="9" t="s">
        <v>127</v>
      </c>
      <c r="G45" s="10">
        <v>10601251</v>
      </c>
      <c r="H45" s="11">
        <v>1</v>
      </c>
      <c r="I45" s="9"/>
      <c r="J45" s="10"/>
      <c r="K45" s="10"/>
      <c r="L45" s="10"/>
      <c r="M45" s="11"/>
    </row>
    <row r="46" spans="1:13">
      <c r="A46" s="68"/>
      <c r="B46" s="21"/>
      <c r="C46" s="63" t="s">
        <v>146</v>
      </c>
      <c r="D46" s="40">
        <v>10601321</v>
      </c>
      <c r="E46" s="77">
        <v>1</v>
      </c>
      <c r="F46" s="40" t="s">
        <v>147</v>
      </c>
      <c r="G46" s="76" t="s">
        <v>148</v>
      </c>
      <c r="H46" s="77">
        <v>0.05</v>
      </c>
      <c r="I46" s="12"/>
      <c r="M46" s="13"/>
    </row>
    <row r="47" spans="1:13">
      <c r="A47" s="68"/>
      <c r="B47" s="21"/>
      <c r="C47" s="40" t="s">
        <v>147</v>
      </c>
      <c r="D47" s="76" t="s">
        <v>148</v>
      </c>
      <c r="E47" s="77">
        <v>0.05</v>
      </c>
      <c r="F47" s="63"/>
      <c r="G47" s="40"/>
      <c r="H47" s="77"/>
      <c r="I47" s="12"/>
      <c r="M47" s="13"/>
    </row>
    <row r="48" spans="1:13">
      <c r="A48" s="69"/>
      <c r="B48" s="22"/>
      <c r="C48" s="78"/>
      <c r="D48" s="79" t="s">
        <v>30</v>
      </c>
      <c r="E48" s="80">
        <f>SUM(E45:E47)</f>
        <v>2.0499999999999998</v>
      </c>
      <c r="F48" s="81"/>
      <c r="G48" s="79" t="s">
        <v>30</v>
      </c>
      <c r="H48" s="80">
        <f>SUM(H45:H47)</f>
        <v>1.05</v>
      </c>
      <c r="I48" s="14"/>
      <c r="J48" s="15">
        <f>SUM(E48,H48)</f>
        <v>3.0999999999999996</v>
      </c>
      <c r="K48" s="15">
        <f>IF(J48&gt;$G$3,1,(J48/$G$3))</f>
        <v>0.77499999999999991</v>
      </c>
      <c r="L48" s="15"/>
      <c r="M48" s="56" t="str">
        <f>IF(J48&gt;4,"Overloaded","OK")</f>
        <v>OK</v>
      </c>
    </row>
    <row r="49" spans="1:13">
      <c r="A49" s="67" t="s">
        <v>107</v>
      </c>
      <c r="B49" t="s">
        <v>32</v>
      </c>
      <c r="C49" s="9" t="s">
        <v>130</v>
      </c>
      <c r="D49" s="10">
        <v>10601203</v>
      </c>
      <c r="E49" s="11">
        <v>1</v>
      </c>
      <c r="F49" s="9" t="s">
        <v>133</v>
      </c>
      <c r="G49" s="26">
        <v>10601100</v>
      </c>
      <c r="H49" s="11">
        <v>1</v>
      </c>
      <c r="I49" s="9"/>
      <c r="J49" s="10"/>
      <c r="K49" s="10"/>
      <c r="L49" s="10"/>
      <c r="M49" s="11"/>
    </row>
    <row r="50" spans="1:13">
      <c r="A50" s="68"/>
      <c r="B50" s="13"/>
      <c r="C50" s="12" t="s">
        <v>135</v>
      </c>
      <c r="D50">
        <v>10601202</v>
      </c>
      <c r="E50" s="13">
        <v>1</v>
      </c>
      <c r="F50" s="12" t="s">
        <v>130</v>
      </c>
      <c r="G50" s="39">
        <v>10601203</v>
      </c>
      <c r="H50" s="13">
        <v>1</v>
      </c>
      <c r="I50" s="12"/>
      <c r="M50" s="13"/>
    </row>
    <row r="51" spans="1:13">
      <c r="A51" s="21"/>
      <c r="B51" s="13"/>
      <c r="C51" s="12"/>
      <c r="E51" s="13"/>
      <c r="F51" s="12"/>
      <c r="H51" s="13"/>
      <c r="I51" s="12"/>
      <c r="M51" s="13"/>
    </row>
    <row r="52" spans="1:13">
      <c r="A52" s="22"/>
      <c r="B52" s="16"/>
      <c r="C52" s="14"/>
      <c r="D52" s="17" t="s">
        <v>30</v>
      </c>
      <c r="E52" s="18">
        <f>SUM(E49:E51)</f>
        <v>2</v>
      </c>
      <c r="F52" s="19"/>
      <c r="G52" s="17" t="s">
        <v>30</v>
      </c>
      <c r="H52" s="18">
        <f>SUM(H49:H51)</f>
        <v>2</v>
      </c>
      <c r="I52" s="14"/>
      <c r="J52" s="15">
        <f>SUM(E52,H52)</f>
        <v>4</v>
      </c>
      <c r="K52" s="15">
        <f>IF(J52&gt;$G$3,1,(J52/$G$3))</f>
        <v>1</v>
      </c>
      <c r="L52" s="15"/>
      <c r="M52" s="56" t="str">
        <f>IF(J52&gt;4,"Overloaded","OK")</f>
        <v>OK</v>
      </c>
    </row>
    <row r="53" spans="1:13">
      <c r="A53" s="20" t="s">
        <v>108</v>
      </c>
      <c r="B53" t="s">
        <v>32</v>
      </c>
      <c r="C53" s="9" t="s">
        <v>123</v>
      </c>
      <c r="D53" s="10">
        <v>10601241</v>
      </c>
      <c r="E53" s="11">
        <v>1</v>
      </c>
      <c r="F53" s="9" t="s">
        <v>123</v>
      </c>
      <c r="G53" s="26">
        <v>10601241</v>
      </c>
      <c r="H53" s="11">
        <v>1</v>
      </c>
      <c r="I53" s="9"/>
      <c r="J53" s="10"/>
      <c r="K53" s="10"/>
      <c r="L53" s="10"/>
      <c r="M53" s="11"/>
    </row>
    <row r="54" spans="1:13">
      <c r="A54" s="21"/>
      <c r="B54" s="13"/>
      <c r="C54" s="40"/>
      <c r="D54" s="76"/>
      <c r="E54" s="77"/>
      <c r="F54" s="40"/>
      <c r="G54" s="76"/>
      <c r="H54" s="77"/>
      <c r="I54" s="12"/>
      <c r="M54" s="13"/>
    </row>
    <row r="55" spans="1:13">
      <c r="A55" s="21"/>
      <c r="B55" s="13"/>
      <c r="C55" s="12"/>
      <c r="E55" s="13"/>
      <c r="F55" s="12"/>
      <c r="H55" s="13"/>
      <c r="I55" s="12"/>
      <c r="M55" s="13"/>
    </row>
    <row r="56" spans="1:13">
      <c r="A56" s="22"/>
      <c r="B56" s="16"/>
      <c r="C56" s="14"/>
      <c r="D56" s="17" t="s">
        <v>30</v>
      </c>
      <c r="E56" s="18">
        <f>SUM(E53:E55)</f>
        <v>1</v>
      </c>
      <c r="F56" s="19"/>
      <c r="G56" s="17" t="s">
        <v>30</v>
      </c>
      <c r="H56" s="18">
        <f>SUM(H53:H55)</f>
        <v>1</v>
      </c>
      <c r="I56" s="14"/>
      <c r="J56" s="15">
        <f>SUM(E56,H56)</f>
        <v>2</v>
      </c>
      <c r="K56" s="15">
        <f>IF(J56&gt;$G$3,1,(J56/$G$3))</f>
        <v>0.5</v>
      </c>
      <c r="L56" s="15"/>
      <c r="M56" s="56" t="str">
        <f>IF(J56&gt;4,"Overloaded","OK")</f>
        <v>OK</v>
      </c>
    </row>
    <row r="57" spans="1:13">
      <c r="A57" s="20" t="s">
        <v>109</v>
      </c>
      <c r="B57" t="s">
        <v>32</v>
      </c>
      <c r="C57" s="9" t="s">
        <v>136</v>
      </c>
      <c r="D57" s="10">
        <v>10601261</v>
      </c>
      <c r="E57" s="11">
        <v>1.5</v>
      </c>
      <c r="F57" s="9" t="s">
        <v>125</v>
      </c>
      <c r="G57" s="26">
        <v>10601320</v>
      </c>
      <c r="H57" s="11">
        <v>1</v>
      </c>
      <c r="I57" s="9"/>
      <c r="J57" s="10"/>
      <c r="K57" s="10"/>
      <c r="L57" s="10"/>
      <c r="M57" s="11"/>
    </row>
    <row r="58" spans="1:13">
      <c r="A58" s="21"/>
      <c r="B58" s="13"/>
      <c r="C58" s="12"/>
      <c r="E58" s="13"/>
      <c r="F58" s="12"/>
      <c r="H58" s="13"/>
      <c r="I58" s="12"/>
      <c r="M58" s="13"/>
    </row>
    <row r="59" spans="1:13">
      <c r="A59" s="21"/>
      <c r="B59" s="13"/>
      <c r="C59" s="12"/>
      <c r="E59" s="13"/>
      <c r="F59" s="12"/>
      <c r="H59" s="13"/>
      <c r="I59" s="12"/>
      <c r="M59" s="13"/>
    </row>
    <row r="60" spans="1:13">
      <c r="A60" s="22"/>
      <c r="B60" s="16"/>
      <c r="C60" s="14"/>
      <c r="D60" s="17" t="s">
        <v>30</v>
      </c>
      <c r="E60" s="18">
        <f>SUM(E57:E59)</f>
        <v>1.5</v>
      </c>
      <c r="F60" s="19"/>
      <c r="G60" s="17" t="s">
        <v>30</v>
      </c>
      <c r="H60" s="18">
        <f>SUM(H57:H59)</f>
        <v>1</v>
      </c>
      <c r="I60" s="14"/>
      <c r="J60" s="15">
        <f>SUM(E60,H60)</f>
        <v>2.5</v>
      </c>
      <c r="K60" s="15">
        <f>IF(J60&gt;$G$3,1,(J60/$G$3))</f>
        <v>0.625</v>
      </c>
      <c r="L60" s="15"/>
      <c r="M60" s="56" t="str">
        <f>IF(J60&gt;4,"Overloaded","OK")</f>
        <v>OK</v>
      </c>
    </row>
    <row r="61" spans="1:13">
      <c r="A61" s="20" t="s">
        <v>110</v>
      </c>
      <c r="B61" t="s">
        <v>32</v>
      </c>
      <c r="C61" s="9" t="s">
        <v>128</v>
      </c>
      <c r="D61" s="10">
        <v>10601340</v>
      </c>
      <c r="E61" s="11">
        <v>1</v>
      </c>
      <c r="F61" s="9" t="s">
        <v>128</v>
      </c>
      <c r="G61" s="26">
        <v>10601340</v>
      </c>
      <c r="H61" s="11">
        <v>1</v>
      </c>
      <c r="I61" s="9"/>
      <c r="J61" s="10"/>
      <c r="K61" s="10"/>
      <c r="L61" s="10"/>
      <c r="M61" s="11"/>
    </row>
    <row r="62" spans="1:13">
      <c r="A62" s="21"/>
      <c r="B62" s="13"/>
      <c r="C62" s="40"/>
      <c r="D62" s="76"/>
      <c r="E62" s="77"/>
      <c r="F62" s="40"/>
      <c r="G62" s="76"/>
      <c r="H62" s="77"/>
      <c r="I62" s="12"/>
      <c r="M62" s="13"/>
    </row>
    <row r="63" spans="1:13">
      <c r="A63" s="21"/>
      <c r="B63" s="13"/>
      <c r="C63" s="12"/>
      <c r="E63" s="13"/>
      <c r="F63" s="12"/>
      <c r="H63" s="13"/>
      <c r="I63" s="12"/>
      <c r="M63" s="13"/>
    </row>
    <row r="64" spans="1:13">
      <c r="A64" s="22"/>
      <c r="B64" s="16"/>
      <c r="C64" s="14"/>
      <c r="D64" s="17" t="s">
        <v>30</v>
      </c>
      <c r="E64" s="18">
        <f>SUM(E61:E63)</f>
        <v>1</v>
      </c>
      <c r="F64" s="19"/>
      <c r="G64" s="17" t="s">
        <v>30</v>
      </c>
      <c r="H64" s="18">
        <f>SUM(H61:H63)</f>
        <v>1</v>
      </c>
      <c r="I64" s="14"/>
      <c r="J64" s="15">
        <f>SUM(E64,H64)</f>
        <v>2</v>
      </c>
      <c r="K64" s="15">
        <f>IF(J64&gt;$G$3,1,(J64/$G$3))</f>
        <v>0.5</v>
      </c>
      <c r="L64" s="15"/>
      <c r="M64" s="56" t="str">
        <f>IF(J64&gt;4,"Overloaded","OK")</f>
        <v>OK</v>
      </c>
    </row>
    <row r="65" spans="1:13">
      <c r="A65" s="20" t="s">
        <v>111</v>
      </c>
      <c r="B65" t="s">
        <v>32</v>
      </c>
      <c r="C65" s="9"/>
      <c r="D65" s="10"/>
      <c r="E65" s="11"/>
      <c r="F65" s="9" t="s">
        <v>139</v>
      </c>
      <c r="G65" s="10">
        <v>10601332</v>
      </c>
      <c r="H65" s="11">
        <v>1</v>
      </c>
      <c r="I65" s="9"/>
      <c r="J65" s="10"/>
      <c r="K65" s="10"/>
      <c r="L65" s="10"/>
      <c r="M65" s="11"/>
    </row>
    <row r="66" spans="1:13">
      <c r="A66" s="21"/>
      <c r="B66" s="13"/>
      <c r="C66" s="12"/>
      <c r="E66" s="13"/>
      <c r="F66" s="12"/>
      <c r="H66" s="13"/>
      <c r="I66" s="12"/>
      <c r="M66" s="13"/>
    </row>
    <row r="67" spans="1:13">
      <c r="A67" s="21"/>
      <c r="B67" s="13"/>
      <c r="C67" s="12"/>
      <c r="E67" s="13"/>
      <c r="F67" s="12"/>
      <c r="H67" s="13"/>
      <c r="I67" s="12"/>
      <c r="M67" s="13"/>
    </row>
    <row r="68" spans="1:13">
      <c r="A68" s="22"/>
      <c r="B68" s="16"/>
      <c r="C68" s="14"/>
      <c r="D68" s="17" t="s">
        <v>30</v>
      </c>
      <c r="E68" s="18">
        <f>SUM(E65:E67)</f>
        <v>0</v>
      </c>
      <c r="F68" s="19"/>
      <c r="G68" s="17" t="s">
        <v>30</v>
      </c>
      <c r="H68" s="18">
        <f>SUM(H65:H67)</f>
        <v>1</v>
      </c>
      <c r="I68" s="14"/>
      <c r="J68" s="15">
        <f>SUM(E68,H68)</f>
        <v>1</v>
      </c>
      <c r="K68" s="15">
        <f>IF(J68&gt;$G$3,1,(J68/$G$3))</f>
        <v>0.25</v>
      </c>
      <c r="L68" s="15"/>
      <c r="M68" s="56" t="str">
        <f>IF(J68&gt;4,"Overloaded","OK")</f>
        <v>OK</v>
      </c>
    </row>
    <row r="69" spans="1:13">
      <c r="A69" s="20" t="s">
        <v>112</v>
      </c>
      <c r="B69" t="s">
        <v>32</v>
      </c>
      <c r="C69" s="9" t="s">
        <v>126</v>
      </c>
      <c r="D69" s="10">
        <v>10601310</v>
      </c>
      <c r="E69" s="11">
        <v>1</v>
      </c>
      <c r="F69" s="9" t="s">
        <v>126</v>
      </c>
      <c r="G69" s="26">
        <v>10601310</v>
      </c>
      <c r="H69" s="11">
        <v>1</v>
      </c>
      <c r="I69" s="9"/>
      <c r="J69" s="10"/>
      <c r="K69" s="10"/>
      <c r="L69" s="10"/>
      <c r="M69" s="11"/>
    </row>
    <row r="70" spans="1:13">
      <c r="A70" s="21"/>
      <c r="B70" s="13"/>
      <c r="C70" s="40"/>
      <c r="D70" s="76"/>
      <c r="E70" s="77"/>
      <c r="F70" s="40"/>
      <c r="G70" s="76"/>
      <c r="H70" s="77"/>
      <c r="I70" s="12"/>
      <c r="M70" s="13"/>
    </row>
    <row r="71" spans="1:13">
      <c r="A71" s="21"/>
      <c r="B71" s="13"/>
      <c r="C71" s="12"/>
      <c r="E71" s="13"/>
      <c r="F71" s="49"/>
      <c r="G71" s="74"/>
      <c r="H71" s="75"/>
      <c r="I71" s="12"/>
      <c r="M71" s="13"/>
    </row>
    <row r="72" spans="1:13">
      <c r="A72" s="22"/>
      <c r="B72" s="16"/>
      <c r="C72" s="14"/>
      <c r="D72" s="17" t="s">
        <v>30</v>
      </c>
      <c r="E72" s="18">
        <f>SUM(E69:E71)</f>
        <v>1</v>
      </c>
      <c r="F72" s="19"/>
      <c r="G72" s="17" t="s">
        <v>30</v>
      </c>
      <c r="H72" s="18">
        <f>SUM(H69:H71)</f>
        <v>1</v>
      </c>
      <c r="I72" s="14"/>
      <c r="J72" s="15">
        <f>SUM(E72,H72)</f>
        <v>2</v>
      </c>
      <c r="K72" s="15">
        <f>IF(J72&gt;$G$3,1,(J72/$G$3))</f>
        <v>0.5</v>
      </c>
      <c r="L72" s="15"/>
      <c r="M72" s="56" t="str">
        <f>IF(J72&gt;4,"Overloaded","OK")</f>
        <v>OK</v>
      </c>
    </row>
    <row r="73" spans="1:13">
      <c r="A73" s="20" t="s">
        <v>113</v>
      </c>
      <c r="B73" t="s">
        <v>32</v>
      </c>
      <c r="C73" s="9" t="s">
        <v>143</v>
      </c>
      <c r="D73" s="10">
        <v>10601440</v>
      </c>
      <c r="E73" s="11">
        <v>1</v>
      </c>
      <c r="F73" s="9" t="s">
        <v>141</v>
      </c>
      <c r="G73" s="10">
        <v>10601441</v>
      </c>
      <c r="H73" s="11">
        <v>1</v>
      </c>
      <c r="I73" s="9"/>
      <c r="J73" s="10"/>
      <c r="K73" s="10"/>
      <c r="L73" s="10"/>
      <c r="M73" s="11"/>
    </row>
    <row r="74" spans="1:13">
      <c r="A74" s="21"/>
      <c r="B74" s="13"/>
      <c r="C74" s="40"/>
      <c r="D74" s="76"/>
      <c r="E74" s="77"/>
      <c r="F74" s="40"/>
      <c r="G74" s="76"/>
      <c r="H74" s="77"/>
      <c r="I74" s="12"/>
      <c r="M74" s="13"/>
    </row>
    <row r="75" spans="1:13">
      <c r="A75" s="21"/>
      <c r="B75" s="13"/>
      <c r="C75" s="12"/>
      <c r="E75" s="13"/>
      <c r="F75" s="12"/>
      <c r="H75" s="13"/>
      <c r="I75" s="12"/>
      <c r="M75" s="13"/>
    </row>
    <row r="76" spans="1:13">
      <c r="A76" s="22"/>
      <c r="B76" s="16"/>
      <c r="C76" s="14"/>
      <c r="D76" s="17" t="s">
        <v>30</v>
      </c>
      <c r="E76" s="18">
        <f>SUM(E73:E75)</f>
        <v>1</v>
      </c>
      <c r="F76" s="19"/>
      <c r="G76" s="17" t="s">
        <v>30</v>
      </c>
      <c r="H76" s="18">
        <f>SUM(H73:H75)</f>
        <v>1</v>
      </c>
      <c r="I76" s="14"/>
      <c r="J76" s="15">
        <f>SUM(E76,H76)</f>
        <v>2</v>
      </c>
      <c r="K76" s="15">
        <f>IF(J76&gt;$G$3,1,(J76/$G$3))</f>
        <v>0.5</v>
      </c>
      <c r="L76" s="15"/>
      <c r="M76" s="56" t="str">
        <f>IF(J76&gt;4,"Overloaded","OK")</f>
        <v>OK</v>
      </c>
    </row>
    <row r="77" spans="1:13">
      <c r="A77" s="20" t="s">
        <v>114</v>
      </c>
      <c r="B77" t="s">
        <v>32</v>
      </c>
      <c r="C77" s="9" t="s">
        <v>129</v>
      </c>
      <c r="D77" s="10">
        <v>10601460</v>
      </c>
      <c r="E77" s="11">
        <v>1</v>
      </c>
      <c r="F77" s="9" t="s">
        <v>129</v>
      </c>
      <c r="G77" s="10">
        <v>10601460</v>
      </c>
      <c r="H77" s="11">
        <v>1</v>
      </c>
      <c r="I77" s="9"/>
      <c r="J77" s="10"/>
      <c r="K77" s="10"/>
      <c r="L77" s="10"/>
      <c r="M77" s="11"/>
    </row>
    <row r="78" spans="1:13">
      <c r="A78" s="21"/>
      <c r="B78" s="13"/>
      <c r="C78" s="12"/>
      <c r="E78" s="13"/>
      <c r="F78" s="12"/>
      <c r="H78" s="13"/>
      <c r="I78" s="12"/>
      <c r="M78" s="13"/>
    </row>
    <row r="79" spans="1:13">
      <c r="A79" s="21"/>
      <c r="B79" s="13"/>
      <c r="C79" s="12"/>
      <c r="E79" s="13"/>
      <c r="F79" s="12"/>
      <c r="H79" s="13"/>
      <c r="I79" s="12"/>
      <c r="M79" s="13"/>
    </row>
    <row r="80" spans="1:13">
      <c r="A80" s="22"/>
      <c r="B80" s="16"/>
      <c r="C80" s="14"/>
      <c r="D80" s="17" t="s">
        <v>30</v>
      </c>
      <c r="E80" s="18">
        <f>SUM(E77:E79)</f>
        <v>1</v>
      </c>
      <c r="F80" s="19"/>
      <c r="G80" s="17" t="s">
        <v>30</v>
      </c>
      <c r="H80" s="18">
        <f>SUM(H77:H79)</f>
        <v>1</v>
      </c>
      <c r="I80" s="14"/>
      <c r="J80" s="15">
        <f>SUM(E80,H80)</f>
        <v>2</v>
      </c>
      <c r="K80" s="15">
        <f>IF(J80&gt;$G$3,1,(J80/$G$3))</f>
        <v>0.5</v>
      </c>
      <c r="L80" s="15"/>
      <c r="M80" s="56" t="str">
        <f>IF(J80&gt;4,"Overloaded","OK")</f>
        <v>OK</v>
      </c>
    </row>
    <row r="81" spans="1:13">
      <c r="A81" s="20" t="s">
        <v>149</v>
      </c>
      <c r="B81" t="s">
        <v>32</v>
      </c>
      <c r="C81" s="9"/>
      <c r="D81" s="10"/>
      <c r="E81" s="11"/>
      <c r="F81" s="9" t="s">
        <v>150</v>
      </c>
      <c r="G81" s="10">
        <v>10601330</v>
      </c>
      <c r="H81" s="11">
        <v>1</v>
      </c>
      <c r="I81" s="9"/>
      <c r="J81" s="10"/>
      <c r="K81" s="10"/>
      <c r="L81" s="10"/>
      <c r="M81" s="11"/>
    </row>
    <row r="82" spans="1:13">
      <c r="A82" s="21"/>
      <c r="B82" s="13"/>
      <c r="C82" s="12"/>
      <c r="E82" s="13"/>
      <c r="F82" s="12"/>
      <c r="H82" s="13"/>
      <c r="I82" s="12"/>
      <c r="M82" s="13"/>
    </row>
    <row r="83" spans="1:13">
      <c r="A83" s="21"/>
      <c r="B83" s="13"/>
      <c r="C83" s="12"/>
      <c r="E83" s="13"/>
      <c r="F83" s="12"/>
      <c r="H83" s="13"/>
      <c r="I83" s="12"/>
      <c r="M83" s="13"/>
    </row>
    <row r="84" spans="1:13">
      <c r="A84" s="22"/>
      <c r="B84" s="16"/>
      <c r="C84" s="14"/>
      <c r="D84" s="17" t="s">
        <v>30</v>
      </c>
      <c r="E84" s="18">
        <f>SUM(E81:E83)</f>
        <v>0</v>
      </c>
      <c r="F84" s="19"/>
      <c r="G84" s="17" t="s">
        <v>30</v>
      </c>
      <c r="H84" s="18">
        <f>SUM(H81:H83)</f>
        <v>1</v>
      </c>
      <c r="I84" s="14"/>
      <c r="J84" s="15">
        <f>SUM(E84,H84)</f>
        <v>1</v>
      </c>
      <c r="K84" s="15">
        <f>IF(J84&gt;$G$3,1,(J84/$G$3))</f>
        <v>0.25</v>
      </c>
      <c r="L84" s="15"/>
      <c r="M84" s="56" t="str">
        <f>IF(J84&gt;4,"Overloaded","OK")</f>
        <v>OK</v>
      </c>
    </row>
    <row r="85" spans="1:13">
      <c r="A85" s="20" t="s">
        <v>115</v>
      </c>
      <c r="B85" t="s">
        <v>32</v>
      </c>
      <c r="C85" s="9" t="s">
        <v>132</v>
      </c>
      <c r="D85" s="10">
        <v>10601450</v>
      </c>
      <c r="E85" s="11">
        <v>1</v>
      </c>
      <c r="F85" s="9" t="s">
        <v>132</v>
      </c>
      <c r="G85" s="10">
        <v>10601450</v>
      </c>
      <c r="H85" s="11">
        <v>1</v>
      </c>
      <c r="I85" s="9"/>
      <c r="J85" s="10"/>
      <c r="K85" s="10"/>
      <c r="L85" s="10"/>
      <c r="M85" s="11"/>
    </row>
    <row r="86" spans="1:13">
      <c r="A86" s="21"/>
      <c r="B86" s="13"/>
      <c r="C86" s="12"/>
      <c r="E86" s="13"/>
      <c r="F86" s="12"/>
      <c r="H86" s="13"/>
      <c r="I86" s="12"/>
      <c r="M86" s="13"/>
    </row>
    <row r="87" spans="1:13">
      <c r="A87" s="21"/>
      <c r="B87" s="13"/>
      <c r="C87" s="12"/>
      <c r="E87" s="13"/>
      <c r="F87" s="12"/>
      <c r="H87" s="13"/>
      <c r="I87" s="12"/>
      <c r="M87" s="13"/>
    </row>
    <row r="88" spans="1:13">
      <c r="A88" s="22"/>
      <c r="B88" s="16"/>
      <c r="C88" s="14"/>
      <c r="D88" s="17" t="s">
        <v>30</v>
      </c>
      <c r="E88" s="18">
        <f>SUM(E85:E87)</f>
        <v>1</v>
      </c>
      <c r="F88" s="19"/>
      <c r="G88" s="17" t="s">
        <v>30</v>
      </c>
      <c r="H88" s="18">
        <f>SUM(H85:H87)</f>
        <v>1</v>
      </c>
      <c r="I88" s="14"/>
      <c r="J88" s="15">
        <f>SUM(E88,H88)</f>
        <v>2</v>
      </c>
      <c r="K88" s="15">
        <f>IF(J88&gt;$G$3,1,(J88/$G$3))</f>
        <v>0.5</v>
      </c>
      <c r="L88" s="15"/>
      <c r="M88" s="56" t="str">
        <f>IF(J88&gt;4,"Overloaded","OK")</f>
        <v>OK</v>
      </c>
    </row>
    <row r="90" spans="1:13">
      <c r="J90" s="23" t="s">
        <v>33</v>
      </c>
      <c r="K90" s="23">
        <f>SUM(K41:K89)</f>
        <v>6.4</v>
      </c>
      <c r="M90" t="s">
        <v>80</v>
      </c>
    </row>
    <row r="91" spans="1:13">
      <c r="J91" s="38" t="s">
        <v>71</v>
      </c>
      <c r="K91" s="38">
        <f>K90/3</f>
        <v>2.1333333333333333</v>
      </c>
      <c r="M91" t="s">
        <v>81</v>
      </c>
    </row>
    <row r="92" spans="1:13">
      <c r="A92" s="66" t="s">
        <v>95</v>
      </c>
    </row>
    <row r="93" spans="1:13">
      <c r="A93" s="20" t="s">
        <v>116</v>
      </c>
      <c r="B93" s="20" t="s">
        <v>32</v>
      </c>
      <c r="C93" s="64"/>
      <c r="D93" s="53"/>
      <c r="E93" s="54"/>
      <c r="F93" s="9" t="s">
        <v>118</v>
      </c>
      <c r="G93" s="55">
        <v>10601200</v>
      </c>
      <c r="H93" s="11">
        <v>1</v>
      </c>
      <c r="I93" s="9"/>
      <c r="J93" s="10"/>
      <c r="K93" s="10"/>
      <c r="L93" s="10"/>
      <c r="M93" s="11"/>
    </row>
    <row r="94" spans="1:13">
      <c r="A94" s="60"/>
      <c r="B94" s="21"/>
      <c r="C94" s="12"/>
      <c r="E94" s="13"/>
      <c r="F94" s="12"/>
      <c r="H94" s="13"/>
      <c r="I94" s="12"/>
      <c r="M94" s="13"/>
    </row>
    <row r="95" spans="1:13">
      <c r="A95" s="21"/>
      <c r="B95" s="21"/>
      <c r="C95" s="12"/>
      <c r="E95" s="13"/>
      <c r="F95" s="12"/>
      <c r="H95" s="13"/>
      <c r="I95" s="12"/>
      <c r="M95" s="13"/>
    </row>
    <row r="96" spans="1:13">
      <c r="A96" s="22"/>
      <c r="B96" s="22"/>
      <c r="C96" s="14"/>
      <c r="D96" s="17" t="s">
        <v>30</v>
      </c>
      <c r="E96" s="18">
        <f>SUM(E93:E95)</f>
        <v>0</v>
      </c>
      <c r="F96" s="19"/>
      <c r="G96" s="17" t="s">
        <v>30</v>
      </c>
      <c r="H96" s="18">
        <f>SUM(H93:H95)</f>
        <v>1</v>
      </c>
      <c r="I96" s="14"/>
      <c r="J96" s="15">
        <f>SUM(E96,H96)</f>
        <v>1</v>
      </c>
      <c r="K96" s="15">
        <f>IF(J96&gt;$G$3,1,(J96/$G$3))</f>
        <v>0.25</v>
      </c>
      <c r="L96" s="15"/>
      <c r="M96" s="56" t="str">
        <f>IF(J96&gt;4,"Overloaded","OK")</f>
        <v>OK</v>
      </c>
    </row>
    <row r="97" spans="1:13">
      <c r="A97" s="20" t="s">
        <v>117</v>
      </c>
      <c r="B97" t="s">
        <v>32</v>
      </c>
      <c r="C97" s="9"/>
      <c r="D97" s="10"/>
      <c r="E97" s="11"/>
      <c r="F97" s="9" t="s">
        <v>124</v>
      </c>
      <c r="G97" s="10">
        <v>10601260</v>
      </c>
      <c r="H97" s="11">
        <v>2</v>
      </c>
      <c r="I97" s="9"/>
      <c r="J97" s="10"/>
      <c r="K97" s="10"/>
      <c r="L97" s="10"/>
      <c r="M97" s="11"/>
    </row>
    <row r="98" spans="1:13">
      <c r="A98" s="60" t="s">
        <v>99</v>
      </c>
      <c r="B98" s="12"/>
      <c r="C98" s="12"/>
      <c r="E98" s="13"/>
      <c r="H98" s="13"/>
      <c r="I98" s="12"/>
      <c r="M98" s="13"/>
    </row>
    <row r="99" spans="1:13">
      <c r="A99" s="21"/>
      <c r="B99" s="21"/>
      <c r="C99" s="12"/>
      <c r="D99" s="44"/>
      <c r="E99" s="13"/>
      <c r="F99" s="12"/>
      <c r="H99" s="13"/>
      <c r="I99" s="12"/>
      <c r="M99" s="13"/>
    </row>
    <row r="100" spans="1:13">
      <c r="A100" s="22"/>
      <c r="B100" s="22"/>
      <c r="C100" s="14"/>
      <c r="D100" s="17" t="s">
        <v>30</v>
      </c>
      <c r="E100" s="18">
        <f>SUM(E97:E99)</f>
        <v>0</v>
      </c>
      <c r="F100" s="19"/>
      <c r="G100" s="17" t="s">
        <v>30</v>
      </c>
      <c r="H100" s="18">
        <f>SUM(H97:H99)</f>
        <v>2</v>
      </c>
      <c r="I100" s="14"/>
      <c r="J100" s="15">
        <f>SUM(E100,H100)</f>
        <v>2</v>
      </c>
      <c r="K100" s="15">
        <f>IF(J100&gt;$G$3,1,(J100/$G$3))</f>
        <v>0.5</v>
      </c>
      <c r="L100" s="15"/>
      <c r="M100" s="56" t="str">
        <f>IF(J100&gt;4,"Overloaded","OK")</f>
        <v>OK</v>
      </c>
    </row>
    <row r="101" spans="1:13">
      <c r="A101" s="20"/>
      <c r="B101" t="s">
        <v>32</v>
      </c>
      <c r="C101" s="9"/>
      <c r="D101" s="10"/>
      <c r="E101" s="11"/>
      <c r="F101" s="9"/>
      <c r="G101" s="10"/>
      <c r="H101" s="11"/>
      <c r="I101" s="9"/>
      <c r="J101" s="10"/>
      <c r="K101" s="10"/>
      <c r="L101" s="10"/>
      <c r="M101" s="11"/>
    </row>
    <row r="102" spans="1:13">
      <c r="A102" s="21"/>
      <c r="B102" s="13"/>
      <c r="C102" s="12"/>
      <c r="E102" s="13"/>
      <c r="F102" s="12"/>
      <c r="H102" s="13"/>
      <c r="I102" s="12"/>
      <c r="M102" s="13"/>
    </row>
    <row r="103" spans="1:13">
      <c r="A103" s="21"/>
      <c r="B103" s="13"/>
      <c r="C103" s="12"/>
      <c r="E103" s="13"/>
      <c r="F103" s="12"/>
      <c r="H103" s="13"/>
      <c r="I103" s="12"/>
      <c r="M103" s="13"/>
    </row>
    <row r="104" spans="1:13">
      <c r="A104" s="22"/>
      <c r="B104" s="16"/>
      <c r="C104" s="14"/>
      <c r="D104" s="17" t="s">
        <v>30</v>
      </c>
      <c r="E104" s="18">
        <f>SUM(E101:E103)</f>
        <v>0</v>
      </c>
      <c r="F104" s="19"/>
      <c r="G104" s="17" t="s">
        <v>30</v>
      </c>
      <c r="H104" s="18">
        <f>SUM(H101:H103)</f>
        <v>0</v>
      </c>
      <c r="I104" s="14"/>
      <c r="J104" s="15">
        <f>SUM(E104,H104)</f>
        <v>0</v>
      </c>
      <c r="K104" s="15">
        <f>IF(J104&gt;$G$3,1,(J104/$G$3))</f>
        <v>0</v>
      </c>
      <c r="L104" s="15"/>
      <c r="M104" s="56" t="str">
        <f>IF(J104&gt;4,"Overloaded","OK")</f>
        <v>OK</v>
      </c>
    </row>
    <row r="105" spans="1:13">
      <c r="A105" s="20"/>
      <c r="B105" t="s">
        <v>32</v>
      </c>
      <c r="C105" s="9"/>
      <c r="D105" s="10"/>
      <c r="E105" s="11"/>
      <c r="F105" s="9"/>
      <c r="G105" s="10"/>
      <c r="H105" s="11"/>
      <c r="I105" s="9"/>
      <c r="J105" s="10"/>
      <c r="K105" s="10"/>
      <c r="L105" s="10"/>
      <c r="M105" s="11"/>
    </row>
    <row r="106" spans="1:13">
      <c r="A106" s="21"/>
      <c r="B106" s="13"/>
      <c r="C106" s="12"/>
      <c r="E106" s="13"/>
      <c r="F106" s="12"/>
      <c r="H106" s="13"/>
      <c r="I106" s="12"/>
      <c r="M106" s="13"/>
    </row>
    <row r="107" spans="1:13">
      <c r="A107" s="21"/>
      <c r="B107" s="13"/>
      <c r="C107" s="12"/>
      <c r="E107" s="13"/>
      <c r="F107" s="12"/>
      <c r="H107" s="13"/>
      <c r="I107" s="12"/>
      <c r="M107" s="13"/>
    </row>
    <row r="108" spans="1:13">
      <c r="A108" s="22"/>
      <c r="B108" s="16"/>
      <c r="C108" s="14"/>
      <c r="D108" s="17" t="s">
        <v>30</v>
      </c>
      <c r="E108" s="18">
        <f>SUM(E105:E107)</f>
        <v>0</v>
      </c>
      <c r="F108" s="19"/>
      <c r="G108" s="17" t="s">
        <v>30</v>
      </c>
      <c r="H108" s="18">
        <f>SUM(H105:H107)</f>
        <v>0</v>
      </c>
      <c r="I108" s="14"/>
      <c r="J108" s="15">
        <f>SUM(E108,H108)</f>
        <v>0</v>
      </c>
      <c r="K108" s="15">
        <f>IF(J108&gt;$G$3,1,(J108/$G$3))</f>
        <v>0</v>
      </c>
      <c r="L108" s="15"/>
      <c r="M108" s="56" t="str">
        <f>IF(J108&gt;4,"Overloaded","OK")</f>
        <v>OK</v>
      </c>
    </row>
    <row r="109" spans="1:13">
      <c r="A109" s="20"/>
      <c r="B109" t="s">
        <v>32</v>
      </c>
      <c r="C109" s="12"/>
      <c r="E109" s="13"/>
      <c r="F109" s="9"/>
      <c r="G109" s="10"/>
      <c r="H109" s="11"/>
      <c r="I109" s="9"/>
      <c r="J109" s="10"/>
      <c r="K109" s="10"/>
      <c r="L109" s="10"/>
      <c r="M109" s="11"/>
    </row>
    <row r="110" spans="1:13">
      <c r="A110" s="21"/>
      <c r="B110" s="13"/>
      <c r="C110" s="12"/>
      <c r="E110" s="13"/>
      <c r="F110" s="12"/>
      <c r="H110" s="13"/>
      <c r="I110" s="12"/>
      <c r="M110" s="13"/>
    </row>
    <row r="111" spans="1:13">
      <c r="A111" s="21"/>
      <c r="B111" s="13"/>
      <c r="C111" s="12"/>
      <c r="E111" s="13"/>
      <c r="F111" s="12"/>
      <c r="H111" s="13"/>
      <c r="I111" s="12"/>
      <c r="M111" s="13"/>
    </row>
    <row r="112" spans="1:13">
      <c r="A112" s="22"/>
      <c r="B112" s="16"/>
      <c r="C112" s="14"/>
      <c r="D112" s="17" t="s">
        <v>30</v>
      </c>
      <c r="E112" s="18">
        <f>SUM(E109:E111)</f>
        <v>0</v>
      </c>
      <c r="F112" s="19"/>
      <c r="G112" s="17" t="s">
        <v>30</v>
      </c>
      <c r="H112" s="18">
        <f>SUM(H109:H111)</f>
        <v>0</v>
      </c>
      <c r="I112" s="14"/>
      <c r="J112" s="15">
        <f>SUM(E112,H112)</f>
        <v>0</v>
      </c>
      <c r="K112" s="15">
        <f>IF(J112&gt;$G$3,1,(J112/$G$3))</f>
        <v>0</v>
      </c>
      <c r="L112" s="15"/>
      <c r="M112" s="56" t="str">
        <f>IF(J112&gt;4,"Overloaded","OK")</f>
        <v>OK</v>
      </c>
    </row>
    <row r="114" spans="1:15">
      <c r="J114" s="23" t="s">
        <v>33</v>
      </c>
      <c r="K114" s="23">
        <f>K44+K48+K88+K96+K100+K104+K108+K112</f>
        <v>2.5249999999999999</v>
      </c>
      <c r="M114" t="s">
        <v>96</v>
      </c>
    </row>
    <row r="115" spans="1:15">
      <c r="J115" s="38" t="s">
        <v>71</v>
      </c>
      <c r="K115" s="38">
        <f>K114/3</f>
        <v>0.84166666666666667</v>
      </c>
      <c r="M115" t="s">
        <v>97</v>
      </c>
    </row>
    <row r="116" spans="1:15">
      <c r="K116" s="37"/>
    </row>
    <row r="117" spans="1:15">
      <c r="J117" s="40"/>
      <c r="K117" s="40"/>
    </row>
    <row r="118" spans="1:15">
      <c r="K118" s="37"/>
    </row>
    <row r="119" spans="1:15">
      <c r="A119" s="27" t="s">
        <v>34</v>
      </c>
    </row>
    <row r="120" spans="1:15">
      <c r="A120" t="s">
        <v>35</v>
      </c>
    </row>
    <row r="121" spans="1:15">
      <c r="A121" t="s">
        <v>36</v>
      </c>
      <c r="B121" s="90" t="s">
        <v>37</v>
      </c>
      <c r="C121" s="90" t="s">
        <v>37</v>
      </c>
      <c r="D121" s="90" t="s">
        <v>38</v>
      </c>
      <c r="E121" s="90" t="s">
        <v>38</v>
      </c>
      <c r="F121" s="90" t="s">
        <v>39</v>
      </c>
      <c r="G121" s="90" t="s">
        <v>39</v>
      </c>
      <c r="H121" s="90" t="s">
        <v>98</v>
      </c>
      <c r="J121" s="31"/>
    </row>
    <row r="122" spans="1:15">
      <c r="B122" s="91" t="s">
        <v>40</v>
      </c>
      <c r="C122" s="91" t="s">
        <v>41</v>
      </c>
      <c r="D122" s="91" t="s">
        <v>40</v>
      </c>
      <c r="E122" s="91" t="s">
        <v>41</v>
      </c>
      <c r="F122" s="91" t="s">
        <v>40</v>
      </c>
      <c r="G122" s="91" t="s">
        <v>42</v>
      </c>
      <c r="H122" s="45" t="s">
        <v>151</v>
      </c>
    </row>
    <row r="123" spans="1:15" s="92" customFormat="1" ht="52.8">
      <c r="B123" s="93" t="s">
        <v>152</v>
      </c>
      <c r="C123" s="93" t="s">
        <v>161</v>
      </c>
      <c r="D123" s="93" t="s">
        <v>158</v>
      </c>
      <c r="E123" s="93" t="s">
        <v>162</v>
      </c>
      <c r="F123" s="93" t="s">
        <v>164</v>
      </c>
      <c r="G123" s="94"/>
      <c r="H123" s="95"/>
      <c r="O123" s="96"/>
    </row>
    <row r="124" spans="1:15" s="92" customFormat="1" ht="26.4">
      <c r="B124" s="97" t="s">
        <v>153</v>
      </c>
      <c r="C124" s="98" t="s">
        <v>157</v>
      </c>
      <c r="D124" s="98" t="s">
        <v>159</v>
      </c>
      <c r="E124" s="98" t="s">
        <v>163</v>
      </c>
      <c r="F124" s="98"/>
      <c r="G124" s="94"/>
      <c r="H124" s="97"/>
      <c r="O124" s="96"/>
    </row>
    <row r="125" spans="1:15" s="92" customFormat="1" ht="39.6">
      <c r="B125" s="98" t="s">
        <v>155</v>
      </c>
      <c r="C125" s="98"/>
      <c r="D125" s="98" t="s">
        <v>160</v>
      </c>
      <c r="E125" s="98"/>
      <c r="F125" s="98"/>
      <c r="G125" s="97"/>
      <c r="H125" s="99"/>
      <c r="O125" s="96"/>
    </row>
    <row r="126" spans="1:15" s="92" customFormat="1" ht="39.6">
      <c r="B126" s="98" t="s">
        <v>156</v>
      </c>
      <c r="C126" s="98"/>
      <c r="D126" s="98"/>
      <c r="E126" s="98"/>
      <c r="F126" s="98"/>
      <c r="G126" s="97"/>
      <c r="H126" s="100"/>
      <c r="O126" s="96"/>
    </row>
    <row r="127" spans="1:15" s="92" customFormat="1" ht="39.6">
      <c r="B127" s="94" t="s">
        <v>154</v>
      </c>
      <c r="C127" s="94"/>
      <c r="D127" s="94"/>
      <c r="E127" s="94"/>
      <c r="F127" s="94"/>
      <c r="G127" s="97"/>
      <c r="H127" s="101"/>
      <c r="O127" s="96"/>
    </row>
    <row r="128" spans="1:15" s="92" customFormat="1">
      <c r="B128" s="102"/>
      <c r="C128" s="102"/>
      <c r="D128" s="102"/>
      <c r="E128" s="102"/>
      <c r="F128" s="102"/>
      <c r="G128" s="102"/>
      <c r="H128" s="103"/>
      <c r="O128" s="96"/>
    </row>
    <row r="129" spans="2:11">
      <c r="B129" s="89">
        <v>5</v>
      </c>
      <c r="C129" s="89">
        <v>2</v>
      </c>
      <c r="D129" s="89">
        <v>3</v>
      </c>
      <c r="E129" s="89">
        <v>2</v>
      </c>
      <c r="F129" s="89">
        <v>1</v>
      </c>
      <c r="G129" s="89">
        <f t="shared" ref="G129:H129" si="0">SUM(G123:G128)</f>
        <v>0</v>
      </c>
      <c r="H129" s="89">
        <f t="shared" si="0"/>
        <v>0</v>
      </c>
      <c r="I129" s="49">
        <f>SUM(B129:H129)</f>
        <v>13</v>
      </c>
    </row>
    <row r="131" spans="2:11">
      <c r="B131" t="s">
        <v>73</v>
      </c>
    </row>
    <row r="132" spans="2:11">
      <c r="B132" t="s">
        <v>74</v>
      </c>
      <c r="D132">
        <v>1</v>
      </c>
      <c r="E132" t="s">
        <v>70</v>
      </c>
      <c r="J132" s="40"/>
      <c r="K132" s="40"/>
    </row>
    <row r="133" spans="2:11">
      <c r="B133" t="s">
        <v>75</v>
      </c>
      <c r="D133" s="49">
        <f>SUM(I129)</f>
        <v>13</v>
      </c>
      <c r="E133" t="s">
        <v>72</v>
      </c>
    </row>
    <row r="134" spans="2:11">
      <c r="J134" s="40"/>
      <c r="K134" s="40"/>
    </row>
    <row r="135" spans="2:11"/>
    <row r="136" spans="2:11">
      <c r="J136" s="40"/>
      <c r="K136" s="40"/>
    </row>
    <row r="137" spans="2:11">
      <c r="F137" s="93"/>
    </row>
    <row r="138" spans="2:11">
      <c r="F138" s="98"/>
    </row>
    <row r="139" spans="2:11">
      <c r="J139" s="40"/>
      <c r="K139" s="40"/>
    </row>
    <row r="140" spans="2:11">
      <c r="J140" s="40"/>
      <c r="K140" s="40"/>
    </row>
    <row r="141" spans="2:11">
      <c r="J141" s="40"/>
      <c r="K141" s="40"/>
    </row>
    <row r="142" spans="2:11">
      <c r="J142" s="40"/>
      <c r="K142" s="40"/>
    </row>
    <row r="143" spans="2:11">
      <c r="J143" s="40"/>
      <c r="K143" s="40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31"/>
  <sheetViews>
    <sheetView topLeftCell="A10" workbookViewId="0">
      <selection activeCell="I11" sqref="I11"/>
    </sheetView>
  </sheetViews>
  <sheetFormatPr defaultRowHeight="14.4"/>
  <sheetData>
    <row r="1" spans="1:23">
      <c r="A1" s="27" t="s">
        <v>43</v>
      </c>
    </row>
    <row r="3" spans="1:23">
      <c r="A3" s="29"/>
      <c r="B3" s="29" t="s">
        <v>44</v>
      </c>
    </row>
    <row r="5" spans="1:23">
      <c r="A5" s="27" t="s">
        <v>45</v>
      </c>
    </row>
    <row r="6" spans="1:23">
      <c r="A6" s="27"/>
    </row>
    <row r="7" spans="1:23">
      <c r="A7" s="27"/>
      <c r="B7" s="35" t="s">
        <v>46</v>
      </c>
      <c r="M7" s="35" t="s">
        <v>47</v>
      </c>
    </row>
    <row r="8" spans="1:23">
      <c r="A8" s="27"/>
      <c r="B8" s="35"/>
      <c r="M8" s="35"/>
    </row>
    <row r="9" spans="1:23">
      <c r="A9" s="27"/>
      <c r="B9" s="35"/>
      <c r="H9" s="34"/>
      <c r="I9" s="34" t="s">
        <v>48</v>
      </c>
      <c r="M9" s="35"/>
      <c r="V9" s="34"/>
      <c r="W9" s="34" t="s">
        <v>49</v>
      </c>
    </row>
    <row r="10" spans="1:23">
      <c r="M10" s="35"/>
    </row>
    <row r="11" spans="1:23">
      <c r="M11" s="35"/>
    </row>
    <row r="12" spans="1:23">
      <c r="H12" s="34"/>
      <c r="M12" s="34" t="s">
        <v>50</v>
      </c>
      <c r="R12" s="34"/>
      <c r="S12" s="34" t="s">
        <v>51</v>
      </c>
    </row>
    <row r="15" spans="1:23">
      <c r="M15" s="35"/>
    </row>
    <row r="16" spans="1:23">
      <c r="M16" s="34" t="s">
        <v>52</v>
      </c>
      <c r="S16" t="s">
        <v>53</v>
      </c>
      <c r="U16" s="36"/>
      <c r="V16" s="36"/>
    </row>
    <row r="19" spans="1:20">
      <c r="M19" s="35"/>
    </row>
    <row r="20" spans="1:20">
      <c r="M20" s="34" t="s">
        <v>54</v>
      </c>
      <c r="T20" t="s">
        <v>55</v>
      </c>
    </row>
    <row r="23" spans="1:20">
      <c r="A23" s="27" t="s">
        <v>56</v>
      </c>
    </row>
    <row r="24" spans="1:20">
      <c r="A24" s="27"/>
    </row>
    <row r="25" spans="1:20">
      <c r="B25" s="35" t="s">
        <v>46</v>
      </c>
      <c r="M25" s="35" t="s">
        <v>47</v>
      </c>
    </row>
    <row r="26" spans="1:20">
      <c r="J26" t="s">
        <v>57</v>
      </c>
    </row>
    <row r="27" spans="1:20">
      <c r="F27" s="34"/>
      <c r="G27" s="34" t="s">
        <v>58</v>
      </c>
    </row>
    <row r="28" spans="1:20">
      <c r="R28" t="s">
        <v>68</v>
      </c>
    </row>
    <row r="31" spans="1:20">
      <c r="O31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zoomScale="175" zoomScaleNormal="175" workbookViewId="0">
      <selection activeCell="H8" sqref="H8"/>
    </sheetView>
  </sheetViews>
  <sheetFormatPr defaultColWidth="9.109375" defaultRowHeight="23.4"/>
  <cols>
    <col min="1" max="1" width="25.33203125" style="41" customWidth="1"/>
    <col min="2" max="3" width="9.109375" style="41"/>
    <col min="4" max="4" width="14.33203125" style="41" customWidth="1"/>
    <col min="5" max="5" width="9.109375" style="41"/>
    <col min="6" max="6" width="25.77734375" style="41" customWidth="1"/>
    <col min="7" max="16384" width="9.109375" style="41"/>
  </cols>
  <sheetData>
    <row r="1" spans="1:6">
      <c r="A1" s="41" t="s">
        <v>94</v>
      </c>
    </row>
    <row r="2" spans="1:6">
      <c r="A2" s="104" t="s">
        <v>82</v>
      </c>
      <c r="B2" s="104" t="s">
        <v>83</v>
      </c>
      <c r="C2" s="104" t="s">
        <v>84</v>
      </c>
      <c r="D2" s="104" t="s">
        <v>85</v>
      </c>
      <c r="E2" s="104"/>
      <c r="F2" s="105" t="s">
        <v>88</v>
      </c>
    </row>
    <row r="3" spans="1:6">
      <c r="A3" s="104"/>
      <c r="B3" s="104"/>
      <c r="C3" s="104"/>
      <c r="D3" s="42" t="s">
        <v>86</v>
      </c>
      <c r="E3" s="46" t="s">
        <v>87</v>
      </c>
      <c r="F3" s="106"/>
    </row>
    <row r="4" spans="1:6">
      <c r="A4" s="42" t="s">
        <v>89</v>
      </c>
      <c r="B4" s="46">
        <v>0</v>
      </c>
      <c r="C4" s="46">
        <v>0</v>
      </c>
      <c r="D4" s="46">
        <f>B4+C4</f>
        <v>0</v>
      </c>
      <c r="E4" s="46"/>
      <c r="F4" s="46">
        <v>0</v>
      </c>
    </row>
    <row r="5" spans="1:6">
      <c r="A5" s="42" t="s">
        <v>90</v>
      </c>
      <c r="B5" s="46">
        <v>0</v>
      </c>
      <c r="C5" s="46">
        <v>1</v>
      </c>
      <c r="D5" s="46">
        <f t="shared" ref="D5:D8" si="0">B5+C5</f>
        <v>1</v>
      </c>
      <c r="E5" s="46"/>
      <c r="F5" s="46">
        <v>0</v>
      </c>
    </row>
    <row r="6" spans="1:6">
      <c r="A6" s="42" t="s">
        <v>91</v>
      </c>
      <c r="B6" s="46">
        <v>1</v>
      </c>
      <c r="C6" s="46">
        <v>3</v>
      </c>
      <c r="D6" s="46">
        <f t="shared" si="0"/>
        <v>4</v>
      </c>
      <c r="E6" s="46"/>
      <c r="F6" s="46">
        <v>40</v>
      </c>
    </row>
    <row r="7" spans="1:6">
      <c r="A7" s="42" t="s">
        <v>92</v>
      </c>
      <c r="B7" s="46">
        <v>0</v>
      </c>
      <c r="C7" s="46">
        <v>2</v>
      </c>
      <c r="D7" s="46">
        <f t="shared" si="0"/>
        <v>2</v>
      </c>
      <c r="E7" s="46"/>
      <c r="F7" s="46">
        <v>50</v>
      </c>
    </row>
    <row r="8" spans="1:6">
      <c r="A8" s="42" t="s">
        <v>93</v>
      </c>
      <c r="B8" s="46">
        <v>0</v>
      </c>
      <c r="C8" s="46">
        <v>0</v>
      </c>
      <c r="D8" s="46">
        <f t="shared" si="0"/>
        <v>0</v>
      </c>
      <c r="E8" s="46"/>
      <c r="F8" s="46">
        <v>0</v>
      </c>
    </row>
    <row r="9" spans="1:6">
      <c r="A9" s="43" t="s">
        <v>85</v>
      </c>
      <c r="B9" s="47">
        <f>SUM(B4:B8)</f>
        <v>1</v>
      </c>
      <c r="C9" s="47">
        <f>SUM(C4:C8)</f>
        <v>6</v>
      </c>
      <c r="D9" s="47">
        <f>SUM(D4:D8)</f>
        <v>7</v>
      </c>
      <c r="E9" s="47"/>
      <c r="F9" s="47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Watchareewan Chatiphun</cp:lastModifiedBy>
  <cp:revision/>
  <dcterms:created xsi:type="dcterms:W3CDTF">2019-12-26T04:21:03Z</dcterms:created>
  <dcterms:modified xsi:type="dcterms:W3CDTF">2026-05-20T06:14:55Z</dcterms:modified>
  <cp:category/>
  <cp:contentStatus/>
</cp:coreProperties>
</file>