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LY Anumbrellaar\04_งานปี 2568\00. QA\ประเมินประกันคุณภาพ ระดับหลักสูตร 2568 (เดือน มิ.ย. 69)\ข้อมูลสนับสนุน AUN-QA (อัพลงเว็บไซต์)\ข้อมูล FTE\FTE MD 2568\"/>
    </mc:Choice>
  </mc:AlternateContent>
  <xr:revisionPtr revIDLastSave="0" documentId="13_ncr:1_{424E9204-4E4A-4878-8952-4015589FC71C}" xr6:coauthVersionLast="36" xr6:coauthVersionMax="36" xr10:uidLastSave="{00000000-0000-0000-0000-000000000000}"/>
  <bookViews>
    <workbookView xWindow="0" yWindow="0" windowWidth="23040" windowHeight="7788" activeTab="1" xr2:uid="{00000000-000D-0000-FFFF-FFFF00000000}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91029"/>
</workbook>
</file>

<file path=xl/calcChain.xml><?xml version="1.0" encoding="utf-8"?>
<calcChain xmlns="http://schemas.openxmlformats.org/spreadsheetml/2006/main">
  <c r="K60" i="2" l="1"/>
  <c r="K54" i="2"/>
  <c r="K61" i="2"/>
  <c r="K29" i="2"/>
  <c r="E24" i="2"/>
  <c r="H26" i="2"/>
  <c r="H27" i="2"/>
  <c r="H19" i="2"/>
  <c r="H43" i="2" l="1"/>
  <c r="H15" i="2"/>
  <c r="H38" i="2"/>
  <c r="H42" i="2"/>
  <c r="H50" i="2"/>
  <c r="E50" i="2"/>
  <c r="J50" i="2" s="1"/>
  <c r="M50" i="2" l="1"/>
  <c r="K50" i="2"/>
  <c r="E35" i="2"/>
  <c r="E17" i="2"/>
  <c r="E23" i="2" s="1"/>
  <c r="E11" i="2"/>
  <c r="E39" i="2"/>
  <c r="H59" i="2" l="1"/>
  <c r="E59" i="2"/>
  <c r="J59" i="2" s="1"/>
  <c r="K59" i="2" s="1"/>
  <c r="M59" i="2" l="1"/>
  <c r="N4" i="2" l="1"/>
  <c r="H46" i="2" l="1"/>
  <c r="E46" i="2"/>
  <c r="J46" i="2" s="1"/>
  <c r="E42" i="2"/>
  <c r="E38" i="2"/>
  <c r="H29" i="2"/>
  <c r="E29" i="2"/>
  <c r="H23" i="2"/>
  <c r="E15" i="2"/>
  <c r="J15" i="2" l="1"/>
  <c r="K13" i="2" s="1"/>
  <c r="J23" i="2"/>
  <c r="J38" i="2"/>
  <c r="M38" i="2" s="1"/>
  <c r="J29" i="2"/>
  <c r="J42" i="2"/>
  <c r="K42" i="2" s="1"/>
  <c r="M46" i="2"/>
  <c r="K46" i="2"/>
  <c r="M29" i="2" l="1"/>
  <c r="K15" i="2"/>
  <c r="M15" i="2"/>
  <c r="K38" i="2"/>
  <c r="M23" i="2"/>
  <c r="K23" i="2"/>
  <c r="M42" i="2"/>
  <c r="K53" i="2" l="1"/>
  <c r="K31" i="2"/>
  <c r="K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P_MOLL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00000000-0006-0000-0100-000003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9" authorId="0" shapeId="0" xr:uid="{F33CB44A-E10B-403E-81BD-40735AE5DC7F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4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61" authorId="1" shapeId="0" xr:uid="{6C181A55-129C-45DA-9C41-D91384174D0D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7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2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4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<sst xmlns="http://schemas.openxmlformats.org/spreadsheetml/2006/main" count="200" uniqueCount="123">
  <si>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</si>
  <si>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</si>
  <si>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</si>
  <si>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</si>
  <si>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</si>
  <si>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</si>
  <si>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</si>
  <si>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</si>
  <si>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</si>
  <si>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</si>
  <si>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</si>
  <si>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ตัวอย่างการคิด FTE ของอาจารย์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</si>
  <si>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</si>
  <si>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</si>
  <si>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</si>
  <si>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</si>
  <si>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</si>
  <si>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</si>
  <si>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</si>
  <si>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</si>
  <si>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</si>
  <si>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</si>
  <si>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</si>
  <si>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</si>
  <si>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</si>
  <si>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</si>
  <si>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</si>
  <si>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</si>
  <si>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</si>
  <si>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</si>
  <si>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</si>
  <si>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</si>
  <si>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</si>
  <si>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</si>
  <si>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</si>
  <si>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</si>
  <si>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</si>
  <si>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</si>
  <si>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</si>
  <si>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</si>
  <si>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</si>
  <si>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</si>
  <si>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</si>
  <si>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</si>
  <si>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</si>
  <si>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</si>
  <si>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</si>
  <si>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</si>
  <si>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</si>
  <si>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</si>
  <si>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</si>
  <si>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</si>
  <si>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</si>
  <si>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</si>
  <si>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</si>
  <si>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</si>
  <si>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</si>
  <si>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</si>
  <si>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</si>
  <si>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</si>
  <si>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</si>
  <si>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</si>
  <si>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</si>
  <si>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</si>
  <si>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</si>
  <si>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</si>
  <si>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</si>
  <si>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</si>
  <si>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</si>
  <si>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</si>
  <si>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</si>
  <si>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</si>
  <si>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</si>
  <si>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</si>
  <si>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</si>
  <si>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</si>
  <si>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</si>
  <si>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</si>
  <si>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</si>
  <si>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</si>
  <si>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</si>
  <si>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</si>
  <si>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</si>
  <si>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</si>
  <si>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</si>
  <si>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</si>
  <si>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</si>
  <si>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</si>
  <si>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</si>
  <si>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</si>
  <si>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</si>
  <si>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</si>
  <si>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</si>
  <si>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</si>
  <si>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</si>
  <si>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อ.ดร.กวินรัตน์</t>
  </si>
  <si>
    <t xml:space="preserve">อ.ดร.ยุทธการ </t>
  </si>
  <si>
    <t xml:space="preserve">อ.ดร.กีรติ </t>
  </si>
  <si>
    <t xml:space="preserve">อ.ดร.มนสิชา </t>
  </si>
  <si>
    <t xml:space="preserve">อ.ดร.วุฒิพงษ์ </t>
  </si>
  <si>
    <t>อ.ดร.ปานแพร</t>
  </si>
  <si>
    <t>อาจารย์นอกคณะ (อาจารย์นอกหลักสูตร)</t>
  </si>
  <si>
    <t>อ.ว่าที่ร้อยเอก ดร.จิระชัย</t>
  </si>
  <si>
    <t>วิทยานิพนธ์ 2-63</t>
  </si>
  <si>
    <t>ระเบียบวิธีวิจัยในอุตสาหกรรมการท่องเที่ยว</t>
  </si>
  <si>
    <t>การพัฒนาการท่องเที่ยวอย่างยั่งยืนเชิงบูรณาการ</t>
  </si>
  <si>
    <t>การจัดการข้อมูลสำหรับการจัดการการบริการ</t>
  </si>
  <si>
    <t>อ.ดร.อัครพงศ์</t>
  </si>
  <si>
    <t>เศรษฐศาสตร์การท่องเที่ยวและนโยบาย</t>
  </si>
  <si>
    <t>ภูมิศาสตร์เพื่อการพัฒนาการท่องเที่ยว</t>
  </si>
  <si>
    <t>วิทยานิพนธ์ 2-65</t>
  </si>
  <si>
    <t>พท 692</t>
  </si>
  <si>
    <t>นโยบาย การวางแผน และการประเมินผลการพัฒนาการท่องเที่ยว</t>
  </si>
  <si>
    <t>การจัดการแหล่งท่องเที่ยวขั้นสูง</t>
  </si>
  <si>
    <t>สัมมนา 2</t>
  </si>
  <si>
    <t>การประเมินผลโครงการด้านการท่องเที่ยว</t>
  </si>
  <si>
    <t>การจัดการทรัพยากรธรรมชาติและสิ่งแวดล้อมสำหรับการท่องเที่ยว</t>
  </si>
  <si>
    <t>การจัดการท่องเที่ยวอย่างรับผิดชอบเชิงบูรณาการ</t>
  </si>
  <si>
    <t>หลักสูตรปริญญาโท สาขาวิชาพัฒนาการท่องเที่ยว</t>
  </si>
  <si>
    <t>ตารางแสดงข้อมูลภาระงานอาจารย์ในหลักสูตรศิลปศาสตรมหาบัณฑิต สาขาวิชาพัฒนาการท่องเที่ยว</t>
  </si>
  <si>
    <t>สัมมนา 1 -68</t>
  </si>
  <si>
    <t>สัมมนา 4 -67</t>
  </si>
  <si>
    <t>การค้นคว้าอิสระ 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</si>
</sst>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12" fillId="0" borderId="12" xfId="0" applyFont="1" applyBorder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13" fillId="0" borderId="12" xfId="0" applyFont="1" applyBorder="1" applyAlignment="1">
      <alignment horizontal="center"/>
    </xf>
    <xf numFmtId="0" fontId="14" fillId="0" borderId="9" xfId="0" applyFont="1" applyBorder="1"/>
    <xf numFmtId="0" fontId="14" fillId="0" borderId="10" xfId="0" applyFont="1" applyBorder="1"/>
    <xf numFmtId="0" fontId="14" fillId="0" borderId="0" xfId="0" applyFont="1" applyFill="1" applyBorder="1"/>
    <xf numFmtId="0" fontId="14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9" xfId="0" applyFont="1" applyBorder="1"/>
    <xf numFmtId="0" fontId="11" fillId="0" borderId="0" xfId="0" applyFont="1" applyBorder="1"/>
    <xf numFmtId="0" fontId="11" fillId="0" borderId="10" xfId="0" applyFont="1" applyBorder="1"/>
    <xf numFmtId="0" fontId="11" fillId="0" borderId="0" xfId="0" applyFont="1" applyAlignment="1">
      <alignment horizontal="right"/>
    </xf>
    <xf numFmtId="0" fontId="11" fillId="0" borderId="9" xfId="0" applyFont="1" applyFill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/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2" fontId="0" fillId="0" borderId="5" xfId="0" applyNumberFormat="1" applyBorder="1"/>
    <xf numFmtId="1" fontId="0" fillId="3" borderId="0" xfId="0" applyNumberFormat="1" applyFill="1"/>
    <xf numFmtId="2" fontId="0" fillId="0" borderId="2" xfId="0" applyNumberFormat="1" applyBorder="1"/>
    <xf numFmtId="2" fontId="0" fillId="0" borderId="0" xfId="0" applyNumberFormat="1"/>
    <xf numFmtId="164" fontId="0" fillId="0" borderId="5" xfId="0" applyNumberFormat="1" applyBorder="1"/>
    <xf numFmtId="164" fontId="0" fillId="0" borderId="2" xfId="0" applyNumberFormat="1" applyBorder="1"/>
    <xf numFmtId="164" fontId="0" fillId="0" borderId="0" xfId="0" applyNumberFormat="1"/>
    <xf numFmtId="164" fontId="0" fillId="3" borderId="0" xfId="0" applyNumberFormat="1" applyFill="1"/>
    <xf numFmtId="164" fontId="11" fillId="7" borderId="0" xfId="0" applyNumberFormat="1" applyFont="1" applyFill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0"/>
  <sheetViews>
    <sheetView zoomScale="90" zoomScaleNormal="90" workbookViewId="0"/>
  </sheetViews>
  <sheetFormatPr defaultColWidth="9" defaultRowHeight="15.6" x14ac:dyDescent="0.3"/>
  <cols>
    <col min="1" max="4" width="9" style="29"/>
    <col min="5" max="5" width="15.109375" style="29" customWidth="1"/>
    <col min="6" max="16384" width="9" style="29"/>
  </cols>
  <sheetData>
    <row r="1" spans="1:6" x14ac:dyDescent="0.3">
      <c r="A1" s="29" t="s">
        <v>80</v>
      </c>
    </row>
    <row r="2" spans="1:6" x14ac:dyDescent="0.3">
      <c r="A2" s="29" t="s">
        <v>79</v>
      </c>
    </row>
    <row r="3" spans="1:6" x14ac:dyDescent="0.3">
      <c r="A3" s="29" t="s">
        <v>62</v>
      </c>
    </row>
    <row r="4" spans="1:6" x14ac:dyDescent="0.3">
      <c r="A4" s="29" t="s">
        <v>63</v>
      </c>
    </row>
    <row r="5" spans="1:6" x14ac:dyDescent="0.3">
      <c r="A5" s="29" t="s">
        <v>64</v>
      </c>
    </row>
    <row r="6" spans="1:6" x14ac:dyDescent="0.3">
      <c r="A6" s="29" t="s">
        <v>65</v>
      </c>
    </row>
    <row r="7" spans="1:6" x14ac:dyDescent="0.3">
      <c r="C7" s="36" t="s">
        <v>0</v>
      </c>
      <c r="F7" s="29" t="s">
        <v>1</v>
      </c>
    </row>
    <row r="8" spans="1:6" x14ac:dyDescent="0.3">
      <c r="C8" s="36" t="s">
        <v>2</v>
      </c>
      <c r="F8" s="29" t="s">
        <v>1</v>
      </c>
    </row>
    <row r="9" spans="1:6" x14ac:dyDescent="0.3">
      <c r="C9" s="36" t="s">
        <v>3</v>
      </c>
      <c r="F9" s="29" t="s">
        <v>4</v>
      </c>
    </row>
    <row r="10" spans="1:6" x14ac:dyDescent="0.3">
      <c r="C10" s="36" t="s">
        <v>5</v>
      </c>
      <c r="F10" s="29" t="s">
        <v>1</v>
      </c>
    </row>
    <row r="11" spans="1:6" x14ac:dyDescent="0.3">
      <c r="C11" s="36" t="s">
        <v>60</v>
      </c>
    </row>
    <row r="12" spans="1:6" x14ac:dyDescent="0.3">
      <c r="C12" s="36" t="s">
        <v>61</v>
      </c>
    </row>
    <row r="13" spans="1:6" x14ac:dyDescent="0.3">
      <c r="C13" s="37" t="s">
        <v>6</v>
      </c>
    </row>
    <row r="14" spans="1:6" x14ac:dyDescent="0.3">
      <c r="C14" s="29" t="s">
        <v>7</v>
      </c>
    </row>
    <row r="15" spans="1:6" x14ac:dyDescent="0.3">
      <c r="A15" s="29" t="s">
        <v>66</v>
      </c>
    </row>
    <row r="16" spans="1:6" x14ac:dyDescent="0.3">
      <c r="A16" s="29" t="s">
        <v>8</v>
      </c>
    </row>
    <row r="17" spans="1:1" x14ac:dyDescent="0.3">
      <c r="A17" s="29" t="s">
        <v>9</v>
      </c>
    </row>
    <row r="18" spans="1:1" x14ac:dyDescent="0.3">
      <c r="A18" s="29" t="s">
        <v>10</v>
      </c>
    </row>
    <row r="19" spans="1:1" x14ac:dyDescent="0.3">
      <c r="A19" s="29" t="s">
        <v>67</v>
      </c>
    </row>
    <row r="20" spans="1:1" x14ac:dyDescent="0.3">
      <c r="A20" s="29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6"/>
  <sheetViews>
    <sheetView tabSelected="1" topLeftCell="A7" zoomScale="85" zoomScaleNormal="85" workbookViewId="0">
      <selection activeCell="F20" sqref="F20"/>
    </sheetView>
  </sheetViews>
  <sheetFormatPr defaultRowHeight="14.4" x14ac:dyDescent="0.3"/>
  <cols>
    <col min="1" max="1" width="18.33203125" customWidth="1"/>
    <col min="2" max="2" width="12" customWidth="1"/>
    <col min="3" max="3" width="18.21875" customWidth="1"/>
    <col min="4" max="4" width="11.109375" customWidth="1"/>
    <col min="5" max="5" width="10.33203125" customWidth="1"/>
    <col min="6" max="6" width="20.33203125" customWidth="1"/>
    <col min="7" max="7" width="11.33203125" customWidth="1"/>
    <col min="8" max="8" width="8.88671875" customWidth="1"/>
    <col min="12" max="12" width="4.33203125" customWidth="1"/>
    <col min="13" max="13" width="12.109375" customWidth="1"/>
    <col min="14" max="14" width="47.6640625" customWidth="1"/>
    <col min="15" max="15" width="9.109375" style="24"/>
  </cols>
  <sheetData>
    <row r="1" spans="1:14" x14ac:dyDescent="0.3">
      <c r="A1" s="26" t="s">
        <v>11</v>
      </c>
      <c r="N1" s="43"/>
    </row>
    <row r="2" spans="1:14" x14ac:dyDescent="0.3">
      <c r="M2" t="s">
        <v>12</v>
      </c>
      <c r="N2" s="43">
        <v>1</v>
      </c>
    </row>
    <row r="3" spans="1:14" ht="25.2" x14ac:dyDescent="0.75">
      <c r="A3" s="27"/>
      <c r="B3" s="27"/>
      <c r="C3" s="28" t="s">
        <v>13</v>
      </c>
      <c r="F3" s="22" t="s">
        <v>14</v>
      </c>
      <c r="G3" s="22">
        <v>4</v>
      </c>
      <c r="H3" t="s">
        <v>15</v>
      </c>
      <c r="M3" t="s">
        <v>16</v>
      </c>
      <c r="N3" s="43">
        <v>2</v>
      </c>
    </row>
    <row r="4" spans="1:14" x14ac:dyDescent="0.3">
      <c r="C4" t="s">
        <v>17</v>
      </c>
      <c r="N4" s="43">
        <f>2/5</f>
        <v>0.4</v>
      </c>
    </row>
    <row r="6" spans="1:14" x14ac:dyDescent="0.3">
      <c r="F6" s="26" t="s">
        <v>118</v>
      </c>
      <c r="G6" s="26"/>
      <c r="H6" s="26"/>
    </row>
    <row r="7" spans="1:14" x14ac:dyDescent="0.3">
      <c r="A7" s="26" t="s">
        <v>18</v>
      </c>
    </row>
    <row r="8" spans="1:14" x14ac:dyDescent="0.3">
      <c r="A8" t="s">
        <v>19</v>
      </c>
    </row>
    <row r="9" spans="1:14" x14ac:dyDescent="0.3">
      <c r="A9" s="6"/>
      <c r="B9" s="6"/>
      <c r="C9" s="80" t="s">
        <v>21</v>
      </c>
      <c r="D9" s="81"/>
      <c r="E9" s="82"/>
      <c r="F9" s="81" t="s">
        <v>22</v>
      </c>
      <c r="G9" s="1"/>
      <c r="H9" s="2"/>
      <c r="I9" s="8"/>
      <c r="J9" s="9" t="s">
        <v>23</v>
      </c>
      <c r="K9" s="25" t="s">
        <v>20</v>
      </c>
      <c r="L9" s="9"/>
      <c r="M9" s="10" t="s">
        <v>24</v>
      </c>
    </row>
    <row r="10" spans="1:14" x14ac:dyDescent="0.3">
      <c r="A10" s="7" t="s">
        <v>25</v>
      </c>
      <c r="B10" s="7" t="s">
        <v>26</v>
      </c>
      <c r="C10" s="3" t="s">
        <v>27</v>
      </c>
      <c r="D10" s="4" t="s">
        <v>28</v>
      </c>
      <c r="E10" s="5" t="s">
        <v>29</v>
      </c>
      <c r="F10" s="3" t="s">
        <v>27</v>
      </c>
      <c r="G10" s="4" t="s">
        <v>28</v>
      </c>
      <c r="H10" s="5" t="s">
        <v>29</v>
      </c>
      <c r="I10" s="13"/>
      <c r="J10" s="14"/>
      <c r="K10" s="14"/>
      <c r="L10" s="14"/>
      <c r="M10" s="15"/>
    </row>
    <row r="11" spans="1:14" x14ac:dyDescent="0.3">
      <c r="A11" s="8" t="s">
        <v>95</v>
      </c>
      <c r="B11" s="19" t="s">
        <v>30</v>
      </c>
      <c r="C11" s="56" t="s">
        <v>104</v>
      </c>
      <c r="D11" s="57">
        <v>20601501</v>
      </c>
      <c r="E11" s="58">
        <f>1.5/5</f>
        <v>0.3</v>
      </c>
      <c r="F11" s="59" t="s">
        <v>110</v>
      </c>
      <c r="G11" s="64">
        <v>20601692</v>
      </c>
      <c r="H11" s="61">
        <v>1</v>
      </c>
      <c r="I11" s="8"/>
      <c r="J11" s="9"/>
      <c r="K11" s="9"/>
      <c r="L11" s="9"/>
      <c r="M11" s="10"/>
    </row>
    <row r="12" spans="1:14" x14ac:dyDescent="0.3">
      <c r="A12" s="11"/>
      <c r="B12" s="20"/>
      <c r="C12" s="59" t="s">
        <v>106</v>
      </c>
      <c r="D12" s="62">
        <v>20601511</v>
      </c>
      <c r="E12" s="61">
        <v>1.5</v>
      </c>
      <c r="F12" s="59" t="s">
        <v>103</v>
      </c>
      <c r="G12" s="64" t="s">
        <v>111</v>
      </c>
      <c r="H12" s="61">
        <v>0.5</v>
      </c>
      <c r="I12" s="11"/>
      <c r="M12" s="12"/>
    </row>
    <row r="13" spans="1:14" x14ac:dyDescent="0.3">
      <c r="A13" s="11"/>
      <c r="B13" s="20"/>
      <c r="C13" s="59" t="s">
        <v>103</v>
      </c>
      <c r="D13" s="64" t="s">
        <v>111</v>
      </c>
      <c r="E13" s="61">
        <v>1</v>
      </c>
      <c r="F13" s="65" t="s">
        <v>112</v>
      </c>
      <c r="G13" s="44">
        <v>20601528</v>
      </c>
      <c r="H13" s="61">
        <v>1.5</v>
      </c>
      <c r="I13" s="11"/>
      <c r="K13" s="35">
        <f>J15/G3</f>
        <v>1.575</v>
      </c>
      <c r="M13" s="12"/>
    </row>
    <row r="14" spans="1:14" x14ac:dyDescent="0.3">
      <c r="A14" s="11"/>
      <c r="B14" s="20"/>
      <c r="C14" s="59" t="s">
        <v>110</v>
      </c>
      <c r="D14" s="60">
        <v>20601692</v>
      </c>
      <c r="E14" s="61">
        <v>1</v>
      </c>
      <c r="F14" s="65" t="s">
        <v>115</v>
      </c>
      <c r="G14" s="44">
        <v>20601625</v>
      </c>
      <c r="H14" s="61">
        <v>1.5</v>
      </c>
      <c r="I14" s="11"/>
      <c r="K14" s="35"/>
      <c r="M14" s="12"/>
    </row>
    <row r="15" spans="1:14" x14ac:dyDescent="0.3">
      <c r="A15" s="13"/>
      <c r="B15" s="21"/>
      <c r="C15" s="13"/>
      <c r="D15" s="16" t="s">
        <v>31</v>
      </c>
      <c r="E15" s="17">
        <f>SUM(E11:E12)</f>
        <v>1.8</v>
      </c>
      <c r="F15" s="16"/>
      <c r="G15" s="16" t="s">
        <v>31</v>
      </c>
      <c r="H15" s="17">
        <f>SUM(H11:H14)</f>
        <v>4.5</v>
      </c>
      <c r="I15" s="13"/>
      <c r="J15" s="68">
        <f>SUM(E15,H15)</f>
        <v>6.3</v>
      </c>
      <c r="K15" s="14">
        <f>IF(J15&gt;$G$3,1,(J15/$G$3))</f>
        <v>1</v>
      </c>
      <c r="L15" s="14"/>
      <c r="M15" s="23" t="str">
        <f>IF(J15&gt;4,"Overloaded","OK")</f>
        <v>Overloaded</v>
      </c>
    </row>
    <row r="16" spans="1:14" x14ac:dyDescent="0.3">
      <c r="A16" s="8" t="s">
        <v>96</v>
      </c>
      <c r="B16" s="19" t="s">
        <v>30</v>
      </c>
      <c r="C16" s="56" t="s">
        <v>105</v>
      </c>
      <c r="D16" s="57">
        <v>20601502</v>
      </c>
      <c r="E16" s="58">
        <v>1.5</v>
      </c>
      <c r="F16" s="59" t="s">
        <v>103</v>
      </c>
      <c r="G16" s="64" t="s">
        <v>111</v>
      </c>
      <c r="H16" s="61">
        <v>1</v>
      </c>
      <c r="I16" s="8"/>
      <c r="J16" s="9"/>
      <c r="K16" s="9"/>
      <c r="L16" s="9"/>
      <c r="M16" s="10"/>
    </row>
    <row r="17" spans="1:13" x14ac:dyDescent="0.3">
      <c r="A17" s="11"/>
      <c r="B17" s="11"/>
      <c r="C17" s="59" t="s">
        <v>104</v>
      </c>
      <c r="D17" s="60">
        <v>20601501</v>
      </c>
      <c r="E17" s="61">
        <f>1.5/5</f>
        <v>0.3</v>
      </c>
      <c r="F17" s="59" t="s">
        <v>110</v>
      </c>
      <c r="G17" s="60">
        <v>20601692</v>
      </c>
      <c r="H17" s="61">
        <v>1</v>
      </c>
      <c r="I17" s="11"/>
      <c r="M17" s="12"/>
    </row>
    <row r="18" spans="1:13" customFormat="1" x14ac:dyDescent="0.3">
      <c r="A18" s="11"/>
      <c r="B18" s="20"/>
      <c r="C18" s="63" t="s">
        <v>120</v>
      </c>
      <c r="D18" s="44">
        <v>20601591</v>
      </c>
      <c r="E18" s="61">
        <v>0.25</v>
      </c>
      <c r="F18" s="63" t="s">
        <v>114</v>
      </c>
      <c r="G18" s="44">
        <v>20601592</v>
      </c>
      <c r="H18" s="61">
        <v>0.25</v>
      </c>
      <c r="I18" s="11"/>
      <c r="M18" s="12"/>
    </row>
    <row r="19" spans="1:13" customFormat="1" x14ac:dyDescent="0.3">
      <c r="A19" s="11"/>
      <c r="B19" s="20"/>
      <c r="C19" s="63" t="s">
        <v>121</v>
      </c>
      <c r="D19" s="44">
        <v>20601594</v>
      </c>
      <c r="E19" s="61">
        <v>0.25</v>
      </c>
      <c r="F19" s="65" t="s">
        <v>116</v>
      </c>
      <c r="G19" s="44">
        <v>20601652</v>
      </c>
      <c r="H19" s="61">
        <f>1.5/2</f>
        <v>0.75</v>
      </c>
      <c r="I19" s="11"/>
      <c r="M19" s="12"/>
    </row>
    <row r="20" spans="1:13" customFormat="1" x14ac:dyDescent="0.3">
      <c r="A20" s="11"/>
      <c r="B20" s="20"/>
      <c r="C20" s="59" t="s">
        <v>103</v>
      </c>
      <c r="D20" s="64" t="s">
        <v>111</v>
      </c>
      <c r="E20" s="61">
        <v>2</v>
      </c>
      <c r="F20" s="59" t="s">
        <v>122</v>
      </c>
      <c r="G20" s="60">
        <v>20601695</v>
      </c>
      <c r="H20" s="61">
        <v>1</v>
      </c>
      <c r="I20" s="11"/>
      <c r="M20" s="12"/>
    </row>
    <row r="21" spans="1:13" customFormat="1" x14ac:dyDescent="0.3">
      <c r="A21" s="11"/>
      <c r="B21" s="20"/>
      <c r="C21" s="59" t="s">
        <v>110</v>
      </c>
      <c r="D21" s="60">
        <v>20601692</v>
      </c>
      <c r="E21" s="61">
        <v>1</v>
      </c>
      <c r="F21" s="54"/>
      <c r="G21" s="55"/>
      <c r="H21" s="53"/>
      <c r="I21" s="11"/>
      <c r="M21" s="12"/>
    </row>
    <row r="22" spans="1:13" customFormat="1" x14ac:dyDescent="0.3">
      <c r="A22" s="11"/>
      <c r="B22" s="20"/>
      <c r="C22" s="59" t="s">
        <v>122</v>
      </c>
      <c r="D22" s="60">
        <v>20601695</v>
      </c>
      <c r="E22" s="61">
        <v>1</v>
      </c>
      <c r="F22" s="54"/>
      <c r="G22" s="55"/>
      <c r="H22" s="53"/>
      <c r="I22" s="11"/>
      <c r="M22" s="12"/>
    </row>
    <row r="23" spans="1:13" customFormat="1" x14ac:dyDescent="0.3">
      <c r="A23" s="13"/>
      <c r="B23" s="21"/>
      <c r="C23" s="13"/>
      <c r="D23" s="16" t="s">
        <v>31</v>
      </c>
      <c r="E23" s="17">
        <f>SUM(E16:E22)</f>
        <v>6.3</v>
      </c>
      <c r="F23" s="18"/>
      <c r="G23" s="16" t="s">
        <v>31</v>
      </c>
      <c r="H23" s="17">
        <f>SUM(H16:H20)</f>
        <v>4</v>
      </c>
      <c r="I23" s="13"/>
      <c r="J23" s="68">
        <f>SUM(E23,H23)</f>
        <v>10.3</v>
      </c>
      <c r="K23" s="14">
        <f>IF(J23&gt;$G$3,1,(J23/$G$3))</f>
        <v>1</v>
      </c>
      <c r="L23" s="14"/>
      <c r="M23" s="23" t="str">
        <f>IF(J23&gt;4,"Overloaded","OK")</f>
        <v>Overloaded</v>
      </c>
    </row>
    <row r="24" spans="1:13" customFormat="1" x14ac:dyDescent="0.3">
      <c r="A24" s="8" t="s">
        <v>97</v>
      </c>
      <c r="B24" s="19" t="s">
        <v>30</v>
      </c>
      <c r="C24" s="56" t="s">
        <v>104</v>
      </c>
      <c r="D24" s="57">
        <v>20601501</v>
      </c>
      <c r="E24" s="58">
        <f>1.5/5</f>
        <v>0.3</v>
      </c>
      <c r="F24" s="66" t="s">
        <v>103</v>
      </c>
      <c r="G24" s="64" t="s">
        <v>111</v>
      </c>
      <c r="H24" s="67">
        <v>2</v>
      </c>
      <c r="I24" s="8"/>
      <c r="J24" s="9"/>
      <c r="K24" s="9"/>
      <c r="L24" s="9"/>
      <c r="M24" s="10"/>
    </row>
    <row r="25" spans="1:13" customFormat="1" x14ac:dyDescent="0.3">
      <c r="A25" s="11"/>
      <c r="B25" s="20"/>
      <c r="C25" s="59" t="s">
        <v>109</v>
      </c>
      <c r="D25" s="44">
        <v>20601532</v>
      </c>
      <c r="E25" s="61">
        <v>1.5</v>
      </c>
      <c r="F25" s="59" t="s">
        <v>110</v>
      </c>
      <c r="G25" s="60">
        <v>20601692</v>
      </c>
      <c r="H25" s="61">
        <v>2</v>
      </c>
      <c r="I25" s="11"/>
      <c r="M25" s="12"/>
    </row>
    <row r="26" spans="1:13" customFormat="1" x14ac:dyDescent="0.3">
      <c r="A26" s="11"/>
      <c r="B26" s="11"/>
      <c r="C26" s="59" t="s">
        <v>103</v>
      </c>
      <c r="D26" s="64" t="s">
        <v>111</v>
      </c>
      <c r="E26" s="61">
        <v>2.5</v>
      </c>
      <c r="F26" s="65" t="s">
        <v>116</v>
      </c>
      <c r="G26" s="44">
        <v>20601652</v>
      </c>
      <c r="H26" s="61">
        <f>1.5/2</f>
        <v>0.75</v>
      </c>
      <c r="I26" s="11"/>
      <c r="M26" s="12"/>
    </row>
    <row r="27" spans="1:13" customFormat="1" x14ac:dyDescent="0.3">
      <c r="A27" s="11"/>
      <c r="B27" s="11"/>
      <c r="C27" s="59" t="s">
        <v>110</v>
      </c>
      <c r="D27" s="60">
        <v>20601692</v>
      </c>
      <c r="E27" s="61">
        <v>2</v>
      </c>
      <c r="F27" s="65" t="s">
        <v>117</v>
      </c>
      <c r="G27" s="44">
        <v>20601654</v>
      </c>
      <c r="H27" s="61">
        <f>1.5/2</f>
        <v>0.75</v>
      </c>
      <c r="I27" s="11"/>
      <c r="M27" s="12"/>
    </row>
    <row r="28" spans="1:13" customFormat="1" x14ac:dyDescent="0.3">
      <c r="A28" s="11"/>
      <c r="B28" s="20"/>
      <c r="C28" s="59" t="s">
        <v>122</v>
      </c>
      <c r="D28" s="60">
        <v>20601695</v>
      </c>
      <c r="E28" s="61">
        <v>0.5</v>
      </c>
      <c r="F28" s="59" t="s">
        <v>122</v>
      </c>
      <c r="G28" s="60">
        <v>20601695</v>
      </c>
      <c r="H28" s="61">
        <v>0.5</v>
      </c>
      <c r="I28" s="11"/>
      <c r="M28" s="12"/>
    </row>
    <row r="29" spans="1:13" customFormat="1" x14ac:dyDescent="0.3">
      <c r="A29" s="13"/>
      <c r="B29" s="21"/>
      <c r="C29" s="13"/>
      <c r="D29" s="16" t="s">
        <v>31</v>
      </c>
      <c r="E29" s="17">
        <f>SUM(E24:E28)</f>
        <v>6.8</v>
      </c>
      <c r="F29" s="18"/>
      <c r="G29" s="16" t="s">
        <v>31</v>
      </c>
      <c r="H29" s="17">
        <f>SUM(H24:H28)</f>
        <v>6</v>
      </c>
      <c r="I29" s="13"/>
      <c r="J29" s="68">
        <f>SUM(E29,H29)</f>
        <v>12.8</v>
      </c>
      <c r="K29" s="14">
        <f>IF(J29&gt;$G$3,1,(J29/$G$3))</f>
        <v>1</v>
      </c>
      <c r="L29" s="14"/>
      <c r="M29" s="23" t="str">
        <f>IF(J29&gt;4,"Overloaded","OK")</f>
        <v>Overloaded</v>
      </c>
    </row>
    <row r="31" spans="1:13" customFormat="1" x14ac:dyDescent="0.3">
      <c r="J31" s="22" t="s">
        <v>34</v>
      </c>
      <c r="K31" s="69">
        <f>SUM(K15:K30)</f>
        <v>3</v>
      </c>
      <c r="M31" t="s">
        <v>77</v>
      </c>
    </row>
    <row r="32" spans="1:13" customFormat="1" x14ac:dyDescent="0.3">
      <c r="J32" s="42" t="s">
        <v>72</v>
      </c>
      <c r="K32" s="42">
        <f>K31/3</f>
        <v>1</v>
      </c>
      <c r="M32" t="s">
        <v>78</v>
      </c>
    </row>
    <row r="33" spans="1:13" customFormat="1" x14ac:dyDescent="0.3">
      <c r="K33" s="41"/>
    </row>
    <row r="34" spans="1:13" customFormat="1" x14ac:dyDescent="0.3">
      <c r="A34" t="s">
        <v>32</v>
      </c>
    </row>
    <row r="35" spans="1:13" customFormat="1" x14ac:dyDescent="0.3">
      <c r="A35" s="19" t="s">
        <v>98</v>
      </c>
      <c r="B35" s="19" t="s">
        <v>33</v>
      </c>
      <c r="C35" s="56" t="s">
        <v>104</v>
      </c>
      <c r="D35" s="57">
        <v>20601501</v>
      </c>
      <c r="E35" s="58">
        <f>1.5/5</f>
        <v>0.3</v>
      </c>
      <c r="F35" s="56" t="s">
        <v>110</v>
      </c>
      <c r="G35" s="57">
        <v>20601692</v>
      </c>
      <c r="H35" s="58">
        <v>0.5</v>
      </c>
      <c r="I35" s="8"/>
      <c r="J35" s="9"/>
      <c r="K35" s="9"/>
      <c r="L35" s="9"/>
      <c r="M35" s="10"/>
    </row>
    <row r="36" spans="1:13" customFormat="1" x14ac:dyDescent="0.3">
      <c r="A36" s="20"/>
      <c r="B36" s="20"/>
      <c r="C36" s="59" t="s">
        <v>110</v>
      </c>
      <c r="D36" s="60">
        <v>20601692</v>
      </c>
      <c r="E36" s="61">
        <v>0.5</v>
      </c>
      <c r="F36" s="59" t="s">
        <v>103</v>
      </c>
      <c r="G36" s="64" t="s">
        <v>111</v>
      </c>
      <c r="H36" s="61">
        <v>0.5</v>
      </c>
      <c r="I36" s="11"/>
      <c r="M36" s="12"/>
    </row>
    <row r="37" spans="1:13" customFormat="1" x14ac:dyDescent="0.3">
      <c r="A37" s="20"/>
      <c r="B37" s="20"/>
      <c r="C37" s="59" t="s">
        <v>103</v>
      </c>
      <c r="D37" s="64" t="s">
        <v>111</v>
      </c>
      <c r="E37" s="61">
        <v>0.5</v>
      </c>
      <c r="F37" s="59" t="s">
        <v>113</v>
      </c>
      <c r="G37" s="44">
        <v>20601550</v>
      </c>
      <c r="H37" s="61">
        <v>1.5</v>
      </c>
      <c r="I37" s="11"/>
      <c r="M37" s="12"/>
    </row>
    <row r="38" spans="1:13" customFormat="1" x14ac:dyDescent="0.3">
      <c r="A38" s="21"/>
      <c r="B38" s="21"/>
      <c r="C38" s="13"/>
      <c r="D38" s="16" t="s">
        <v>31</v>
      </c>
      <c r="E38" s="17">
        <f>SUM(E35:E37)</f>
        <v>1.3</v>
      </c>
      <c r="F38" s="18"/>
      <c r="G38" s="16" t="s">
        <v>31</v>
      </c>
      <c r="H38" s="17">
        <f>SUM(H35:H37)</f>
        <v>2.5</v>
      </c>
      <c r="I38" s="13"/>
      <c r="J38" s="68">
        <f>SUM(E38,H38)</f>
        <v>3.8</v>
      </c>
      <c r="K38" s="72">
        <f>IF(J38&gt;$G$3,1,(J38/$G$3))</f>
        <v>0.95</v>
      </c>
      <c r="L38" s="14"/>
      <c r="M38" s="15" t="str">
        <f>IF(J38&gt;4,"Overloaded","OK")</f>
        <v>OK</v>
      </c>
    </row>
    <row r="39" spans="1:13" customFormat="1" x14ac:dyDescent="0.3">
      <c r="A39" s="19" t="s">
        <v>99</v>
      </c>
      <c r="B39" t="s">
        <v>33</v>
      </c>
      <c r="C39" s="56" t="s">
        <v>104</v>
      </c>
      <c r="D39" s="57">
        <v>20601501</v>
      </c>
      <c r="E39" s="58">
        <f>1.5/5</f>
        <v>0.3</v>
      </c>
      <c r="F39" s="59" t="s">
        <v>110</v>
      </c>
      <c r="G39" s="60">
        <v>20601692</v>
      </c>
      <c r="H39" s="61">
        <v>0.5</v>
      </c>
      <c r="I39" s="8"/>
      <c r="J39" s="70"/>
      <c r="K39" s="73"/>
      <c r="L39" s="9"/>
      <c r="M39" s="10"/>
    </row>
    <row r="40" spans="1:13" customFormat="1" x14ac:dyDescent="0.3">
      <c r="A40" s="20"/>
      <c r="B40" s="20"/>
      <c r="C40" s="59" t="s">
        <v>110</v>
      </c>
      <c r="D40" s="60">
        <v>20601692</v>
      </c>
      <c r="E40" s="61">
        <v>0.5</v>
      </c>
      <c r="F40" s="59" t="s">
        <v>122</v>
      </c>
      <c r="G40" s="60">
        <v>20601695</v>
      </c>
      <c r="H40" s="61">
        <v>0.5</v>
      </c>
      <c r="I40" s="11"/>
      <c r="J40" s="71"/>
      <c r="K40" s="74"/>
      <c r="M40" s="12"/>
    </row>
    <row r="41" spans="1:13" customFormat="1" x14ac:dyDescent="0.3">
      <c r="A41" s="20"/>
      <c r="B41" s="20"/>
      <c r="C41" s="59" t="s">
        <v>122</v>
      </c>
      <c r="D41" s="60">
        <v>20601695</v>
      </c>
      <c r="E41" s="61">
        <v>0.5</v>
      </c>
      <c r="F41" s="52"/>
      <c r="G41" s="55"/>
      <c r="H41" s="53"/>
      <c r="I41" s="11"/>
      <c r="J41" s="71"/>
      <c r="K41" s="74"/>
      <c r="M41" s="12"/>
    </row>
    <row r="42" spans="1:13" customFormat="1" x14ac:dyDescent="0.3">
      <c r="A42" s="21"/>
      <c r="B42" s="21"/>
      <c r="C42" s="13"/>
      <c r="D42" s="16" t="s">
        <v>31</v>
      </c>
      <c r="E42" s="17">
        <f>SUM(E39:E41)</f>
        <v>1.3</v>
      </c>
      <c r="F42" s="18"/>
      <c r="G42" s="16" t="s">
        <v>31</v>
      </c>
      <c r="H42" s="17">
        <f>SUM(H39:H41)</f>
        <v>1</v>
      </c>
      <c r="I42" s="13"/>
      <c r="J42" s="68">
        <f>SUM(E42,H42)</f>
        <v>2.2999999999999998</v>
      </c>
      <c r="K42" s="72">
        <f>IF(J42&gt;$G$3,1,(J42/$G$3))</f>
        <v>0.57499999999999996</v>
      </c>
      <c r="L42" s="14"/>
      <c r="M42" s="15" t="str">
        <f>IF(J42&gt;4,"Overloaded","OK")</f>
        <v>OK</v>
      </c>
    </row>
    <row r="43" spans="1:13" customFormat="1" x14ac:dyDescent="0.3">
      <c r="A43" s="19" t="s">
        <v>107</v>
      </c>
      <c r="B43" t="s">
        <v>33</v>
      </c>
      <c r="C43" s="56" t="s">
        <v>108</v>
      </c>
      <c r="D43" s="57">
        <v>20601520</v>
      </c>
      <c r="E43" s="58">
        <v>1.5</v>
      </c>
      <c r="F43" s="65" t="s">
        <v>117</v>
      </c>
      <c r="G43" s="44">
        <v>20601654</v>
      </c>
      <c r="H43" s="61">
        <f>1.5/2</f>
        <v>0.75</v>
      </c>
      <c r="I43" s="8"/>
      <c r="J43" s="9"/>
      <c r="K43" s="73"/>
      <c r="L43" s="9"/>
      <c r="M43" s="10"/>
    </row>
    <row r="44" spans="1:13" customFormat="1" x14ac:dyDescent="0.3">
      <c r="A44" s="20"/>
      <c r="B44" s="12"/>
      <c r="C44" s="52"/>
      <c r="D44" s="55"/>
      <c r="E44" s="53"/>
      <c r="F44" s="52"/>
      <c r="G44" s="55"/>
      <c r="H44" s="53"/>
      <c r="I44" s="11"/>
      <c r="K44" s="74"/>
      <c r="M44" s="12"/>
    </row>
    <row r="45" spans="1:13" customFormat="1" x14ac:dyDescent="0.3">
      <c r="A45" s="20"/>
      <c r="B45" s="12"/>
      <c r="C45" s="52"/>
      <c r="D45" s="55"/>
      <c r="E45" s="53"/>
      <c r="F45" s="52"/>
      <c r="G45" s="55"/>
      <c r="H45" s="53"/>
      <c r="I45" s="11"/>
      <c r="K45" s="74"/>
      <c r="M45" s="12"/>
    </row>
    <row r="46" spans="1:13" customFormat="1" x14ac:dyDescent="0.3">
      <c r="A46" s="21"/>
      <c r="B46" s="15"/>
      <c r="C46" s="13"/>
      <c r="D46" s="16" t="s">
        <v>31</v>
      </c>
      <c r="E46" s="17">
        <f>SUM(E43:E45)</f>
        <v>1.5</v>
      </c>
      <c r="F46" s="18"/>
      <c r="G46" s="16" t="s">
        <v>31</v>
      </c>
      <c r="H46" s="17">
        <f>SUM(H43:H45)</f>
        <v>0.75</v>
      </c>
      <c r="I46" s="13"/>
      <c r="J46" s="14">
        <f>SUM(E46,H46)</f>
        <v>2.25</v>
      </c>
      <c r="K46" s="72">
        <f>IF(J46&gt;$G$3,1,(J46/$G$3))</f>
        <v>0.5625</v>
      </c>
      <c r="L46" s="14"/>
      <c r="M46" s="15" t="str">
        <f>IF(J46&gt;4,"Overloaded","OK")</f>
        <v>OK</v>
      </c>
    </row>
    <row r="47" spans="1:13" customFormat="1" x14ac:dyDescent="0.3">
      <c r="A47" s="19" t="s">
        <v>100</v>
      </c>
      <c r="B47" t="s">
        <v>33</v>
      </c>
      <c r="C47" s="59" t="s">
        <v>110</v>
      </c>
      <c r="D47" s="60">
        <v>20601692</v>
      </c>
      <c r="E47" s="61">
        <v>0.5</v>
      </c>
      <c r="F47" s="59" t="s">
        <v>110</v>
      </c>
      <c r="G47" s="60">
        <v>20601692</v>
      </c>
      <c r="H47" s="61">
        <v>0.5</v>
      </c>
      <c r="I47" s="8"/>
      <c r="J47" s="9"/>
      <c r="K47" s="73"/>
      <c r="L47" s="9"/>
      <c r="M47" s="10"/>
    </row>
    <row r="48" spans="1:13" customFormat="1" x14ac:dyDescent="0.3">
      <c r="A48" s="20"/>
      <c r="B48" s="12"/>
      <c r="C48" s="52"/>
      <c r="D48" s="55"/>
      <c r="E48" s="53"/>
      <c r="F48" s="52"/>
      <c r="G48" s="55"/>
      <c r="H48" s="53"/>
      <c r="I48" s="11"/>
      <c r="K48" s="74"/>
      <c r="M48" s="12"/>
    </row>
    <row r="49" spans="1:13" customFormat="1" x14ac:dyDescent="0.3">
      <c r="A49" s="20"/>
      <c r="B49" s="12"/>
      <c r="C49" s="11"/>
      <c r="E49" s="12"/>
      <c r="F49" s="11"/>
      <c r="H49" s="12"/>
      <c r="I49" s="11"/>
      <c r="K49" s="74"/>
      <c r="M49" s="12"/>
    </row>
    <row r="50" spans="1:13" customFormat="1" x14ac:dyDescent="0.3">
      <c r="A50" s="21"/>
      <c r="B50" s="15"/>
      <c r="C50" s="13"/>
      <c r="D50" s="16" t="s">
        <v>31</v>
      </c>
      <c r="E50" s="17">
        <f>SUM(E47:E49)</f>
        <v>0.5</v>
      </c>
      <c r="F50" s="18"/>
      <c r="G50" s="16" t="s">
        <v>31</v>
      </c>
      <c r="H50" s="17">
        <f>SUM(H47:H49)</f>
        <v>0.5</v>
      </c>
      <c r="I50" s="13"/>
      <c r="J50" s="68">
        <f>SUM(E50,H50)</f>
        <v>1</v>
      </c>
      <c r="K50" s="72">
        <f>IF(J50&gt;$G$3,1,(J50/$G$3))</f>
        <v>0.25</v>
      </c>
      <c r="L50" s="14"/>
      <c r="M50" s="15" t="str">
        <f>IF(J50&gt;4,"Overloaded","OK")</f>
        <v>OK</v>
      </c>
    </row>
    <row r="53" spans="1:13" customFormat="1" x14ac:dyDescent="0.3">
      <c r="J53" s="22" t="s">
        <v>34</v>
      </c>
      <c r="K53" s="75">
        <f>SUM(K38:K52)</f>
        <v>2.3374999999999999</v>
      </c>
      <c r="M53" t="s">
        <v>81</v>
      </c>
    </row>
    <row r="54" spans="1:13" customFormat="1" x14ac:dyDescent="0.3">
      <c r="J54" s="42" t="s">
        <v>72</v>
      </c>
      <c r="K54" s="76">
        <f>K53/3</f>
        <v>0.77916666666666667</v>
      </c>
      <c r="M54" t="s">
        <v>82</v>
      </c>
    </row>
    <row r="55" spans="1:13" customFormat="1" x14ac:dyDescent="0.3">
      <c r="A55" t="s">
        <v>101</v>
      </c>
    </row>
    <row r="56" spans="1:13" customFormat="1" x14ac:dyDescent="0.3">
      <c r="A56" s="19" t="s">
        <v>102</v>
      </c>
      <c r="B56" s="19" t="s">
        <v>33</v>
      </c>
      <c r="C56" s="56" t="s">
        <v>110</v>
      </c>
      <c r="D56" s="57">
        <v>20601692</v>
      </c>
      <c r="E56" s="58">
        <v>0.5</v>
      </c>
      <c r="F56" s="56" t="s">
        <v>110</v>
      </c>
      <c r="G56" s="57">
        <v>20601692</v>
      </c>
      <c r="H56" s="58">
        <v>0.5</v>
      </c>
      <c r="I56" s="8"/>
      <c r="J56" s="9"/>
      <c r="K56" s="9"/>
      <c r="L56" s="9"/>
      <c r="M56" s="10"/>
    </row>
    <row r="57" spans="1:13" customFormat="1" x14ac:dyDescent="0.3">
      <c r="A57" s="20"/>
      <c r="B57" s="20"/>
      <c r="C57" s="54"/>
      <c r="D57" s="55"/>
      <c r="E57" s="53"/>
      <c r="F57" s="54"/>
      <c r="G57" s="55"/>
      <c r="H57" s="53"/>
      <c r="I57" s="11"/>
      <c r="M57" s="12"/>
    </row>
    <row r="58" spans="1:13" customFormat="1" x14ac:dyDescent="0.3">
      <c r="A58" s="20"/>
      <c r="B58" s="20"/>
      <c r="C58" s="52"/>
      <c r="D58" s="55"/>
      <c r="E58" s="53"/>
      <c r="F58" s="52"/>
      <c r="G58" s="55"/>
      <c r="H58" s="53"/>
      <c r="I58" s="11"/>
      <c r="M58" s="12"/>
    </row>
    <row r="59" spans="1:13" customFormat="1" x14ac:dyDescent="0.3">
      <c r="A59" s="21"/>
      <c r="B59" s="21"/>
      <c r="C59" s="13"/>
      <c r="D59" s="16" t="s">
        <v>31</v>
      </c>
      <c r="E59" s="17">
        <f>SUM(E56:E58)</f>
        <v>0.5</v>
      </c>
      <c r="F59" s="18"/>
      <c r="G59" s="16" t="s">
        <v>31</v>
      </c>
      <c r="H59" s="17">
        <f>SUM(H56:H58)</f>
        <v>0.5</v>
      </c>
      <c r="I59" s="13"/>
      <c r="J59" s="14">
        <f>SUM(E59,H59)</f>
        <v>1</v>
      </c>
      <c r="K59" s="72">
        <f>IF(J59&gt;$G$3,1,(J59/$G$3))</f>
        <v>0.25</v>
      </c>
      <c r="L59" s="14"/>
      <c r="M59" s="15" t="str">
        <f>IF(J59&gt;4,"Overloaded","OK")</f>
        <v>OK</v>
      </c>
    </row>
    <row r="60" spans="1:13" customFormat="1" x14ac:dyDescent="0.3">
      <c r="J60" s="22" t="s">
        <v>34</v>
      </c>
      <c r="K60" s="22">
        <f>SUM(K56:K59)</f>
        <v>0.25</v>
      </c>
    </row>
    <row r="61" spans="1:13" customFormat="1" x14ac:dyDescent="0.3">
      <c r="J61" s="42" t="s">
        <v>72</v>
      </c>
      <c r="K61" s="42">
        <f>K60/3</f>
        <v>8.3333333333333329E-2</v>
      </c>
    </row>
    <row r="62" spans="1:13" customFormat="1" x14ac:dyDescent="0.3">
      <c r="K62" s="41"/>
    </row>
    <row r="63" spans="1:13" customFormat="1" x14ac:dyDescent="0.3">
      <c r="A63" s="26" t="s">
        <v>35</v>
      </c>
    </row>
    <row r="64" spans="1:13" customFormat="1" x14ac:dyDescent="0.3">
      <c r="A64" t="s">
        <v>36</v>
      </c>
    </row>
    <row r="65" spans="1:14" customFormat="1" x14ac:dyDescent="0.3">
      <c r="A65" t="s">
        <v>37</v>
      </c>
      <c r="B65" s="30" t="s">
        <v>38</v>
      </c>
      <c r="C65" s="30" t="s">
        <v>38</v>
      </c>
      <c r="D65" s="30" t="s">
        <v>39</v>
      </c>
      <c r="E65" s="30" t="s">
        <v>39</v>
      </c>
      <c r="F65" s="30" t="s">
        <v>40</v>
      </c>
      <c r="G65" s="30" t="s">
        <v>40</v>
      </c>
      <c r="J65" s="34"/>
    </row>
    <row r="66" spans="1:14" customFormat="1" x14ac:dyDescent="0.3">
      <c r="B66" s="30" t="s">
        <v>41</v>
      </c>
      <c r="C66" s="30" t="s">
        <v>42</v>
      </c>
      <c r="D66" s="30" t="s">
        <v>41</v>
      </c>
      <c r="E66" s="30" t="s">
        <v>42</v>
      </c>
      <c r="F66" s="30" t="s">
        <v>41</v>
      </c>
      <c r="G66" s="30" t="s">
        <v>43</v>
      </c>
    </row>
    <row r="67" spans="1:14" customFormat="1" x14ac:dyDescent="0.3">
      <c r="B67" s="31"/>
      <c r="C67" s="31"/>
      <c r="D67" s="31"/>
      <c r="E67" s="31"/>
      <c r="F67" s="31"/>
      <c r="G67" s="31"/>
    </row>
    <row r="68" spans="1:14" customFormat="1" x14ac:dyDescent="0.3">
      <c r="B68" s="32"/>
      <c r="C68" s="32"/>
      <c r="D68" s="32"/>
      <c r="E68" s="32"/>
      <c r="F68" s="32"/>
      <c r="G68" s="32"/>
    </row>
    <row r="69" spans="1:14" customFormat="1" x14ac:dyDescent="0.3">
      <c r="B69" s="32"/>
      <c r="C69" s="32"/>
      <c r="D69" s="32"/>
      <c r="E69" s="32"/>
      <c r="F69" s="32"/>
      <c r="G69" s="32"/>
    </row>
    <row r="70" spans="1:14" customFormat="1" x14ac:dyDescent="0.3">
      <c r="B70" s="32"/>
      <c r="C70" s="32"/>
      <c r="D70" s="32"/>
      <c r="E70" s="32"/>
      <c r="F70" s="32"/>
      <c r="G70" s="32"/>
    </row>
    <row r="71" spans="1:14" customFormat="1" x14ac:dyDescent="0.3">
      <c r="B71" s="33"/>
      <c r="C71" s="33"/>
      <c r="D71" s="33"/>
      <c r="E71" s="33"/>
      <c r="F71" s="33"/>
      <c r="G71" s="33"/>
    </row>
    <row r="72" spans="1:14" customFormat="1" x14ac:dyDescent="0.3">
      <c r="I72" s="49"/>
      <c r="J72" s="49"/>
      <c r="K72" s="49"/>
      <c r="L72" s="49"/>
      <c r="M72" s="49"/>
      <c r="N72" s="49"/>
    </row>
    <row r="73" spans="1:14" customFormat="1" x14ac:dyDescent="0.3">
      <c r="B73" t="s">
        <v>74</v>
      </c>
      <c r="I73" s="49"/>
      <c r="J73" s="49"/>
      <c r="K73" s="49"/>
      <c r="L73" s="49"/>
      <c r="M73" s="49"/>
      <c r="N73" s="49"/>
    </row>
    <row r="74" spans="1:14" customFormat="1" x14ac:dyDescent="0.3">
      <c r="B74" t="s">
        <v>75</v>
      </c>
      <c r="D74">
        <v>1</v>
      </c>
      <c r="E74" t="s">
        <v>71</v>
      </c>
      <c r="I74" s="49"/>
      <c r="J74" s="50"/>
      <c r="K74" s="50"/>
      <c r="L74" s="49"/>
      <c r="M74" s="49"/>
      <c r="N74" s="49"/>
    </row>
    <row r="75" spans="1:14" customFormat="1" x14ac:dyDescent="0.3">
      <c r="B75" t="s">
        <v>76</v>
      </c>
      <c r="D75">
        <v>12</v>
      </c>
      <c r="E75" t="s">
        <v>73</v>
      </c>
      <c r="I75" s="49"/>
      <c r="J75" s="49"/>
      <c r="K75" s="49"/>
      <c r="L75" s="49"/>
      <c r="M75" s="49"/>
      <c r="N75" s="49"/>
    </row>
    <row r="76" spans="1:14" customFormat="1" x14ac:dyDescent="0.3">
      <c r="I76" s="49"/>
      <c r="J76" s="50"/>
      <c r="K76" s="50"/>
      <c r="L76" s="49"/>
      <c r="M76" s="49"/>
      <c r="N76" s="49"/>
    </row>
    <row r="77" spans="1:14" customFormat="1" x14ac:dyDescent="0.3">
      <c r="I77" s="49"/>
      <c r="J77" s="49"/>
      <c r="K77" s="49"/>
      <c r="L77" s="49"/>
      <c r="M77" s="49"/>
      <c r="N77" s="49"/>
    </row>
    <row r="78" spans="1:14" customFormat="1" x14ac:dyDescent="0.3">
      <c r="I78" s="49"/>
      <c r="J78" s="49"/>
      <c r="K78" s="49"/>
      <c r="L78" s="49"/>
      <c r="M78" s="49"/>
      <c r="N78" s="49"/>
    </row>
    <row r="79" spans="1:14" customFormat="1" x14ac:dyDescent="0.3">
      <c r="I79" s="49"/>
      <c r="J79" s="49"/>
      <c r="K79" s="49"/>
      <c r="L79" s="49"/>
      <c r="M79" s="49"/>
      <c r="N79" s="49"/>
    </row>
    <row r="80" spans="1:14" customFormat="1" x14ac:dyDescent="0.3">
      <c r="I80" s="49"/>
      <c r="J80" s="49"/>
      <c r="K80" s="49"/>
      <c r="L80" s="49"/>
      <c r="M80" s="49"/>
      <c r="N80" s="49"/>
    </row>
    <row r="81" spans="9:14" customFormat="1" x14ac:dyDescent="0.3">
      <c r="I81" s="49"/>
      <c r="J81" s="50"/>
      <c r="K81" s="50"/>
      <c r="L81" s="49"/>
      <c r="M81" s="49"/>
      <c r="N81" s="49"/>
    </row>
    <row r="82" spans="9:14" customFormat="1" x14ac:dyDescent="0.3">
      <c r="I82" s="49"/>
      <c r="J82" s="50"/>
      <c r="K82" s="50"/>
      <c r="L82" s="49"/>
      <c r="M82" s="49"/>
      <c r="N82" s="49"/>
    </row>
    <row r="83" spans="9:14" customFormat="1" x14ac:dyDescent="0.3">
      <c r="I83" s="49"/>
      <c r="J83" s="50"/>
      <c r="K83" s="50"/>
      <c r="L83" s="49"/>
      <c r="M83" s="49"/>
      <c r="N83" s="49"/>
    </row>
    <row r="84" spans="9:14" customFormat="1" x14ac:dyDescent="0.3">
      <c r="I84" s="49"/>
      <c r="J84" s="50"/>
      <c r="K84" s="50"/>
      <c r="L84" s="49"/>
      <c r="M84" s="49"/>
      <c r="N84" s="49"/>
    </row>
    <row r="85" spans="9:14" customFormat="1" x14ac:dyDescent="0.3">
      <c r="I85" s="49"/>
      <c r="J85" s="50"/>
      <c r="K85" s="50"/>
      <c r="L85" s="49"/>
      <c r="M85" s="49"/>
      <c r="N85" s="49"/>
    </row>
    <row r="86" spans="9:14" customFormat="1" x14ac:dyDescent="0.3">
      <c r="I86" s="49"/>
      <c r="J86" s="49"/>
      <c r="K86" s="49"/>
      <c r="L86" s="49"/>
      <c r="M86" s="49"/>
      <c r="N86" s="49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31"/>
  <sheetViews>
    <sheetView topLeftCell="A22" workbookViewId="0">
      <selection activeCell="I11" sqref="I11"/>
    </sheetView>
  </sheetViews>
  <sheetFormatPr defaultRowHeight="14.4" x14ac:dyDescent="0.3"/>
  <sheetData>
    <row r="1" spans="1:23" x14ac:dyDescent="0.3">
      <c r="A1" s="26" t="s">
        <v>44</v>
      </c>
    </row>
    <row r="3" spans="1:23" x14ac:dyDescent="0.3">
      <c r="A3" s="28"/>
      <c r="B3" s="28" t="s">
        <v>45</v>
      </c>
    </row>
    <row r="5" spans="1:23" x14ac:dyDescent="0.3">
      <c r="A5" s="26" t="s">
        <v>46</v>
      </c>
    </row>
    <row r="6" spans="1:23" x14ac:dyDescent="0.3">
      <c r="A6" s="26"/>
    </row>
    <row r="7" spans="1:23" x14ac:dyDescent="0.3">
      <c r="A7" s="26"/>
      <c r="B7" s="39" t="s">
        <v>47</v>
      </c>
      <c r="M7" s="39" t="s">
        <v>48</v>
      </c>
    </row>
    <row r="8" spans="1:23" x14ac:dyDescent="0.3">
      <c r="A8" s="26"/>
      <c r="B8" s="39"/>
      <c r="M8" s="39"/>
    </row>
    <row r="9" spans="1:23" x14ac:dyDescent="0.3">
      <c r="A9" s="26"/>
      <c r="B9" s="39"/>
      <c r="H9" s="38"/>
      <c r="I9" s="38" t="s">
        <v>49</v>
      </c>
      <c r="M9" s="39"/>
      <c r="V9" s="38"/>
      <c r="W9" s="38" t="s">
        <v>50</v>
      </c>
    </row>
    <row r="10" spans="1:23" x14ac:dyDescent="0.3">
      <c r="M10" s="39"/>
    </row>
    <row r="11" spans="1:23" x14ac:dyDescent="0.3">
      <c r="M11" s="39"/>
    </row>
    <row r="12" spans="1:23" x14ac:dyDescent="0.3">
      <c r="H12" s="38"/>
      <c r="M12" s="38" t="s">
        <v>51</v>
      </c>
      <c r="R12" s="38"/>
      <c r="S12" s="38" t="s">
        <v>52</v>
      </c>
    </row>
    <row r="15" spans="1:23" x14ac:dyDescent="0.3">
      <c r="M15" s="39"/>
    </row>
    <row r="16" spans="1:23" x14ac:dyDescent="0.3">
      <c r="M16" s="38" t="s">
        <v>53</v>
      </c>
      <c r="S16" t="s">
        <v>54</v>
      </c>
      <c r="U16" s="40"/>
      <c r="V16" s="40"/>
    </row>
    <row r="19" spans="1:20" x14ac:dyDescent="0.3">
      <c r="M19" s="39"/>
    </row>
    <row r="20" spans="1:20" x14ac:dyDescent="0.3">
      <c r="M20" s="38" t="s">
        <v>55</v>
      </c>
      <c r="T20" t="s">
        <v>56</v>
      </c>
    </row>
    <row r="23" spans="1:20" x14ac:dyDescent="0.3">
      <c r="A23" s="26" t="s">
        <v>57</v>
      </c>
    </row>
    <row r="24" spans="1:20" x14ac:dyDescent="0.3">
      <c r="A24" s="26"/>
    </row>
    <row r="25" spans="1:20" x14ac:dyDescent="0.3">
      <c r="B25" s="39" t="s">
        <v>47</v>
      </c>
      <c r="M25" s="39" t="s">
        <v>48</v>
      </c>
    </row>
    <row r="26" spans="1:20" x14ac:dyDescent="0.3">
      <c r="J26" t="s">
        <v>58</v>
      </c>
    </row>
    <row r="27" spans="1:20" x14ac:dyDescent="0.3">
      <c r="F27" s="38"/>
      <c r="G27" s="38" t="s">
        <v>59</v>
      </c>
    </row>
    <row r="28" spans="1:20" x14ac:dyDescent="0.3">
      <c r="R28" t="s">
        <v>69</v>
      </c>
    </row>
    <row r="31" spans="1:20" x14ac:dyDescent="0.3">
      <c r="O31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zoomScale="175" zoomScaleNormal="175" workbookViewId="0">
      <selection activeCell="F9" sqref="F9"/>
    </sheetView>
  </sheetViews>
  <sheetFormatPr defaultColWidth="9.109375" defaultRowHeight="23.4" x14ac:dyDescent="0.6"/>
  <cols>
    <col min="1" max="1" width="25.33203125" style="45" customWidth="1"/>
    <col min="2" max="3" width="9.109375" style="45"/>
    <col min="4" max="4" width="14.33203125" style="45" customWidth="1"/>
    <col min="5" max="5" width="9.109375" style="45"/>
    <col min="6" max="6" width="25.77734375" style="45" customWidth="1"/>
    <col min="7" max="16384" width="9.109375" style="45"/>
  </cols>
  <sheetData>
    <row r="1" spans="1:6" x14ac:dyDescent="0.6">
      <c r="A1" s="45" t="s">
        <v>119</v>
      </c>
    </row>
    <row r="2" spans="1:6" x14ac:dyDescent="0.6">
      <c r="A2" s="77" t="s">
        <v>83</v>
      </c>
      <c r="B2" s="77" t="s">
        <v>84</v>
      </c>
      <c r="C2" s="77" t="s">
        <v>85</v>
      </c>
      <c r="D2" s="77" t="s">
        <v>86</v>
      </c>
      <c r="E2" s="77"/>
      <c r="F2" s="78" t="s">
        <v>89</v>
      </c>
    </row>
    <row r="3" spans="1:6" x14ac:dyDescent="0.6">
      <c r="A3" s="77"/>
      <c r="B3" s="77"/>
      <c r="C3" s="77"/>
      <c r="D3" s="46" t="s">
        <v>87</v>
      </c>
      <c r="E3" s="46" t="s">
        <v>88</v>
      </c>
      <c r="F3" s="79"/>
    </row>
    <row r="4" spans="1:6" x14ac:dyDescent="0.6">
      <c r="A4" s="46" t="s">
        <v>90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</row>
    <row r="5" spans="1:6" x14ac:dyDescent="0.6">
      <c r="A5" s="46" t="s">
        <v>91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</row>
    <row r="6" spans="1:6" x14ac:dyDescent="0.6">
      <c r="A6" s="46" t="s">
        <v>92</v>
      </c>
      <c r="B6" s="48">
        <v>2</v>
      </c>
      <c r="C6" s="48">
        <v>1</v>
      </c>
      <c r="D6" s="48">
        <v>3</v>
      </c>
      <c r="E6" s="48">
        <v>3</v>
      </c>
      <c r="F6" s="48">
        <v>100</v>
      </c>
    </row>
    <row r="7" spans="1:6" x14ac:dyDescent="0.6">
      <c r="A7" s="46" t="s">
        <v>93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</row>
    <row r="8" spans="1:6" x14ac:dyDescent="0.6">
      <c r="A8" s="46" t="s">
        <v>94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</row>
    <row r="9" spans="1:6" x14ac:dyDescent="0.6">
      <c r="A9" s="47" t="s">
        <v>86</v>
      </c>
      <c r="B9" s="51">
        <v>2</v>
      </c>
      <c r="C9" s="51">
        <v>1</v>
      </c>
      <c r="D9" s="51">
        <v>3</v>
      </c>
      <c r="E9" s="51">
        <v>3</v>
      </c>
      <c r="F9" s="51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Asus_PC08</cp:lastModifiedBy>
  <cp:revision/>
  <dcterms:created xsi:type="dcterms:W3CDTF">2019-12-26T04:21:03Z</dcterms:created>
  <dcterms:modified xsi:type="dcterms:W3CDTF">2026-05-28T07:46:51Z</dcterms:modified>
  <cp:category/>
  <cp:contentStatus/>
</cp:coreProperties>
</file>