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ONLY Anumbrellaar\04_งานปี 2568\00. QA\ประเมินประกันคุณภาพ ระดับหลักสูตร 2568 (เดือน มิ.ย. 69)\ข้อมูลสนับสนุน AUN-QA (อัพลงเว็บไซต์)\ข้อมูล FTE\FTE PhD 2568\"/>
    </mc:Choice>
  </mc:AlternateContent>
  <xr:revisionPtr revIDLastSave="0" documentId="13_ncr:1_{D6B2A5EF-BBC9-4722-9959-604C5B14C4F6}" xr6:coauthVersionLast="36" xr6:coauthVersionMax="36" xr10:uidLastSave="{00000000-0000-0000-0000-000000000000}"/>
  <bookViews>
    <workbookView xWindow="0" yWindow="0" windowWidth="24000" windowHeight="9408" activeTab="1" xr2:uid="{00000000-000D-0000-FFFF-FFFF00000000}"/>
  </bookViews>
  <sheets>
    <sheet name="แนวทางข้อตกลง" sheetId="4" r:id="rId1"/>
    <sheet name="วิธีการคำนวณ " sheetId="2" r:id="rId2"/>
    <sheet name="สูตรการคำนวณ" sheetId="5" r:id="rId3"/>
    <sheet name="ตารางแสดงผล" sheetId="6" r:id="rId4"/>
  </sheets>
  <definedNames>
    <definedName name="OLE_LINK1" localSheetId="0">แนวทางข้อตกลง!$A$7</definedName>
  </definedNames>
  <calcPr calcId="191029"/>
</workbook>
</file>

<file path=xl/calcChain.xml><?xml version="1.0" encoding="utf-8"?>
<calcChain xmlns="http://schemas.openxmlformats.org/spreadsheetml/2006/main">
  <c r="H72" i="2" l="1"/>
  <c r="H89" i="2"/>
  <c r="E89" i="2"/>
  <c r="J89" i="2" s="1"/>
  <c r="E72" i="2"/>
  <c r="E11" i="2"/>
  <c r="E31" i="2"/>
  <c r="M89" i="2" l="1"/>
  <c r="K89" i="2"/>
  <c r="J72" i="2"/>
  <c r="M72" i="2" s="1"/>
  <c r="E40" i="2"/>
  <c r="H21" i="2"/>
  <c r="K72" i="2" l="1"/>
  <c r="H85" i="2"/>
  <c r="E85" i="2"/>
  <c r="J85" i="2" s="1"/>
  <c r="K85" i="2" s="1"/>
  <c r="H81" i="2"/>
  <c r="E81" i="2"/>
  <c r="J81" i="2" l="1"/>
  <c r="M81" i="2"/>
  <c r="K81" i="2"/>
  <c r="M85" i="2"/>
  <c r="N4" i="2" l="1"/>
  <c r="H64" i="2" l="1"/>
  <c r="E64" i="2"/>
  <c r="J64" i="2" s="1"/>
  <c r="H60" i="2"/>
  <c r="E60" i="2"/>
  <c r="H53" i="2"/>
  <c r="E53" i="2"/>
  <c r="H40" i="2"/>
  <c r="H30" i="2"/>
  <c r="E30" i="2"/>
  <c r="E21" i="2"/>
  <c r="J21" i="2" s="1"/>
  <c r="J30" i="2" l="1"/>
  <c r="M30" i="2" s="1"/>
  <c r="J53" i="2"/>
  <c r="M53" i="2" s="1"/>
  <c r="J40" i="2"/>
  <c r="M40" i="2" s="1"/>
  <c r="J60" i="2"/>
  <c r="K60" i="2" s="1"/>
  <c r="M64" i="2"/>
  <c r="K64" i="2"/>
  <c r="K21" i="2" l="1"/>
  <c r="M21" i="2"/>
  <c r="K40" i="2"/>
  <c r="K53" i="2"/>
  <c r="K75" i="2" s="1"/>
  <c r="K76" i="2" s="1"/>
  <c r="K30" i="2"/>
  <c r="M60" i="2"/>
  <c r="K42" i="2" l="1"/>
  <c r="K4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00000000-0006-0000-0100-000001000000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E10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กำหนดการคิดภาระงานสอนจริงในรายวิชาที่จะนำไปใช้ในการคำนวณ ดังนี้
  - classes บรรยาย 3 หน่วยกิต     นับเป็น 1 classes
  - classes ปฏิบัติ 3 หน่วยกิต       นับเป็น 1 classes
  - classes บรรยาย + ปฏิบัติ รวม 3 หน่วยกิต  นับเป็น 1.5 classes
  - classes สหกิจศึกษา/ฝึกงาน   นับเป็น 1 classes 
  - classes สัมมนา/โปรเจ็ค (ระดับปริญญาตรีและระดับบัณฑิตศึกษา)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 เช่น 3 หน่วยกิต คิดเป็น 0.5 หรือ 1-2 หน่วยกิต คิดเป็น 0.25 classes เป็นต้น
  -classes ปัญหาพิเศษ/การค้นคว้าอิสระ/วิทยานิพนธ์/ดุษฎีนิพนธ์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
  - Lab สตูดิโอ ให้คณะสารสนเทศและการสื่อสาร และคณะสถาปัตยกรรมศาสตร์และการออกแบบสิ่งแวดล้อมหารือเพื่อกำหนดสัดส่วนในการคิดที่เป็นไปในแนวทางเดียวกัน
</t>
        </r>
      </text>
    </comment>
    <comment ref="F10" authorId="0" shapeId="0" xr:uid="{00000000-0006-0000-0100-000003000000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H10" authorId="0" shapeId="0" xr:uid="{00000000-0006-0000-0100-000004000000}">
      <text>
        <r>
          <rPr>
            <sz val="9"/>
            <color indexed="81"/>
            <rFont val="Tahoma"/>
            <family val="2"/>
          </rPr>
          <t xml:space="preserve">กำหนดการคิดภาระงานสอนจริงในรายวิชาที่จะนำไปใช้ในการคำนวณ ดังนี้
  - classes บรรยาย 3 หน่วยกิต     นับเป็น 1 classes
  - classes ปฏิบัติ 3 หน่วยกิต       นับเป็น 1 classes
  - classes บรรยาย + ปฏิบัติ รวม 3 หน่วยกิต  นับเป็น 1.5 classes
  - classes สหกิจศึกษา/ฝึกงาน   นับเป็น 1 classes 
  - classes สัมมนา/โปรเจ็ค (ระดับปริญญาตรีและระดับบัณฑิตศึกษา)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 เช่น 3 หน่วยกิต คิดเป็น 0.5 หรือ 1-2 หน่วยกิต คิดเป็น 0.25 classes เป็นต้น
  -classes ปัญหาพิเศษ/การค้นคว้าอิสระ/วิทยานิพนธ์/ดุษฎีนิพนธ์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
  - Lab สตูดิโอ ให้คณะสารสนเทศและการสื่อสาร และคณะสถาปัตยกรรมศาสตร์และการออกแบบสิ่งแวดล้อมหารือเพื่อกำหนดสัดส่วนในการคิดที่เป็นไปในแนวทางเดียวกัน
</t>
        </r>
      </text>
    </comment>
    <comment ref="K14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0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43" authorId="1" shapeId="0" xr:uid="{00000000-0006-0000-0100-00000800000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6" authorId="1" shapeId="0" xr:uid="{00000000-0006-0000-0100-00000900000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03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104" authorId="1" shapeId="0" xr:uid="{00000000-0006-0000-0100-00000B00000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12" authorId="1" shapeId="0" xr:uid="{00000000-0006-0000-0100-00000C00000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14" authorId="1" shapeId="0" xr:uid="{00000000-0006-0000-0100-00000D00000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sharedStrings.xml><?xml version="1.0" encoding="utf-8"?>
<sst xmlns="http://schemas.openxmlformats.org/spreadsheetml/2006/main" count="196" uniqueCount="113">
  <si>
    <t xml:space="preserve">- classes บรรยาย 3 หน่วยกิต  </t>
  </si>
  <si>
    <t>นับเป็น 1 classes</t>
  </si>
  <si>
    <t xml:space="preserve">- classes ปฏิบัติ 3 หน่วยกิต    </t>
  </si>
  <si>
    <t xml:space="preserve">- classes บรรยาย + ปฏิบัติ รวม 3 หน่วยกิต </t>
  </si>
  <si>
    <t>นับเป็น 1.5 classes</t>
  </si>
  <si>
    <t>- classes สหกิจศึกษา/ฝึกงาน</t>
  </si>
  <si>
    <t>- classes ปัญหาพิเศษ/การค้นคว้าอิสระ/วิทยานิพนธ์/ดุษฎีนิพนธ์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</t>
  </si>
  <si>
    <t>- Lab สตูดิโอ ให้คณะสารสนเทศและการสื่อสาร และคณะสถาปัตยกรรมศาสตร์และการออกแบบสิ่งแวดล้อมหารือเพื่อกำหนดสัดส่วนในการคิดที่เป็นไปในแนวทางเดียวกัน</t>
  </si>
  <si>
    <t xml:space="preserve">    แต่ทั้งนี้ ต้องนับเฉพาะกลุ่มเรียนที่เป็นนักศึกษาของหลักสูตรของตนเอง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</t>
  </si>
  <si>
    <t xml:space="preserve">   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</t>
  </si>
  <si>
    <t xml:space="preserve">    จะสามารถนำมาคิดได้เพียง 1 classes คือ กลุ่มเรียนของนักศึกษาเศรษฐศาสตร์ระหว่างประเทศ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  </t>
  </si>
  <si>
    <t>ตัวอย่างการคิด FTE ของอาจารย์</t>
  </si>
  <si>
    <t>Regular class</t>
  </si>
  <si>
    <t xml:space="preserve">กำหนดให้อาจารย์ 1 ท่าน มีภาระงานสอนมาตรฐาน  </t>
  </si>
  <si>
    <t>1FTE=4classes</t>
  </si>
  <si>
    <t>ต่อปีการศึกษา</t>
  </si>
  <si>
    <t>independent study</t>
  </si>
  <si>
    <t xml:space="preserve">สำหรับการคำนวณ FTE ตามเกณฑ์ AUN-QA </t>
  </si>
  <si>
    <t xml:space="preserve">รายวิชาในคณะ </t>
  </si>
  <si>
    <t>อาจารย์ในคณะ (อาจารย์ในหลักสูตร)</t>
  </si>
  <si>
    <t>FTE</t>
  </si>
  <si>
    <t>1st semester</t>
  </si>
  <si>
    <t>2nd semester</t>
  </si>
  <si>
    <t>Total class/year</t>
  </si>
  <si>
    <t>Load</t>
  </si>
  <si>
    <t>Academic staff</t>
  </si>
  <si>
    <t>designation</t>
  </si>
  <si>
    <t>Course</t>
  </si>
  <si>
    <t>Code</t>
  </si>
  <si>
    <t>Contribution</t>
  </si>
  <si>
    <t>PAS</t>
  </si>
  <si>
    <t>Total classes</t>
  </si>
  <si>
    <t>อาจารย์ในคณะ (อาจารย์นอกหลักสูตร)</t>
  </si>
  <si>
    <t>FAS</t>
  </si>
  <si>
    <t>Total FTE</t>
  </si>
  <si>
    <t>สูตรการคำนวณภาระงานสอน (FTE)  ตามเกณฑ์ AUN-QA  เพื่อการบริหารจัดการด้านการเรียนการสอนของหลักสูตร</t>
  </si>
  <si>
    <t>กำหนดให้อาจารย์ 1 ท่าน มีภาระงานสอนมาตรฐาน  4 Classe เท่ากับ 1 FTE</t>
  </si>
  <si>
    <t>1. การคิดภาระงานสอน (FTE) อาจารย์ผู้สอนในหลักสูตรรายบุคคล</t>
  </si>
  <si>
    <t>สูตร</t>
  </si>
  <si>
    <t>ตัวอย่าง</t>
  </si>
  <si>
    <t>= FTE อาจารย์ผู้สอนในหลักสูตรรายบุคคล</t>
  </si>
  <si>
    <t>= FTE อาจารย์....</t>
  </si>
  <si>
    <t>1. ภาระงานสอนอาจารย์ A =</t>
  </si>
  <si>
    <t>= 0.87 FTE อาจารย์ A</t>
  </si>
  <si>
    <t>2. ภาระงานสอนอาจารย์ B =</t>
  </si>
  <si>
    <r>
      <t xml:space="preserve">      = เกิน 1 FTE ให้คิดเป็น 1 FTE  อาจารย์ B </t>
    </r>
    <r>
      <rPr>
        <b/>
        <sz val="11"/>
        <color rgb="FFC00000"/>
        <rFont val="Calibri"/>
        <family val="2"/>
        <scheme val="minor"/>
      </rPr>
      <t>(Overloaded)</t>
    </r>
  </si>
  <si>
    <t>3. ภาระงานสอนอาจารย์ C =</t>
  </si>
  <si>
    <t xml:space="preserve">    =  1 FTE อาจารย์ C</t>
  </si>
  <si>
    <t>2. การคิดภาระงานสอน (FTE) อาจารย์ผู้สอนในหลักสูตรรายหลักสูตร</t>
  </si>
  <si>
    <t xml:space="preserve"> </t>
  </si>
  <si>
    <t xml:space="preserve">   = FTE อาจารย์ผู้สอนในหลักสูตร</t>
  </si>
  <si>
    <t>- classes สัมมนา/โปรเจ็ค (ระดับปริญญาตรีและระดับบัณฑิตศึกษา)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</t>
  </si>
  <si>
    <t xml:space="preserve">             เช่น 3 หน่วยกิต คิดเป็น 0.5 หรือ 1-2 หน่วยกิต คิดเป็น 0.25 classes เป็นต้น</t>
  </si>
  <si>
    <t xml:space="preserve">2. ภาระงานที่นำมาคำนวณ FTE คือ ภาระงานสอนเท่านั้น ไม่นับภาระงานวิจัย บริการวิชาการ หรือภาระงานอื่น ๆ </t>
  </si>
  <si>
    <t>3. ภาคการศึกษาที่นำมาคิด FTE กำหนดให้เป็นภาคการศึกษาที่ 1 และ 2 ภาคฤดูร้อนไม่นำมาคำนวณ</t>
  </si>
  <si>
    <t xml:space="preserve">4. กำหนดให้อาจารย์ 1 ท่าน มีภาระงานสอนมาตรฐาน 4 classes ต่อปีการศึกษา เท่ากับ 1 FTE สำหรับการคำนวณ FTE ตามเกณฑ์ AUN-QA </t>
  </si>
  <si>
    <t>5. กำหนดการคิดภาระงานสอนจริงในรายวิชาที่จะนำไปใช้ในการคำนวณ ดังนี้</t>
  </si>
  <si>
    <t xml:space="preserve">6. ในการนำรายวิชาที่มีหลาย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</t>
  </si>
  <si>
    <t xml:space="preserve">7. การคำนวณ FTE of academic staff หลักสูตรจะดำเนินการคำนวณด้วยหลักสูตรเอง เนื่องจาก ความแตกต่างของแต่หลักสูตรและเพื่อให้เกิดความเหมาะสมในการปฏิบัติงานจริงของแต่ละหลักสูตร </t>
  </si>
  <si>
    <t xml:space="preserve"> = 0.95  FTE เฉลี่ยของอาจารย์ผู้สอนในหลักสูตร</t>
  </si>
  <si>
    <t xml:space="preserve"> = FTE เฉลี่ยของอาจารย์ผู้สอนในหลักสูตร</t>
  </si>
  <si>
    <t xml:space="preserve">8. เพื่อให้เกิดความเข้าใจไปในทิศทางเดียวกัน การคำนวณ FTE ที่กำหนดในที่ประชุมครั้งนี้ใช้สำหรับการคำนวณ Teaching load สำหรับการประกันคุณภาพการศึกษาตามเกณฑ์ AUN-QA เท่านั้น </t>
  </si>
  <si>
    <t>เฉลี่ย FTE</t>
  </si>
  <si>
    <t>(FTE รวมของอาจารย์สอน สังกัดในหลักสูตรและคณะ)</t>
  </si>
  <si>
    <t>(FTE เฉลี่ยของอาจารย์สอน สังกัดในหลักสูตรและคณะ)</t>
  </si>
  <si>
    <t xml:space="preserve">    (ไม่นับรายวิชาศึกษาทั่วไป (GE) แต่ทั้งนี้ หากหลักสูตรต้องการคำนวณและวิเคราะห์สัดส่วนของรายวิชาศึกษาทั่วไปด้วยก็สามารถกระทำได้ โดยเขียนอธิบายเพิ่มเติมใน criterion)</t>
  </si>
  <si>
    <t>1. อาจารย์ที่นำมาคิด FTE of Academic staff คือ อาจารย์ที่ทำการสอนในปีการศึกษานั้น ๆ ของหลักสูตร</t>
  </si>
  <si>
    <t>(FTE รวมของอาจารย์สอน สังกัดนอกหลักสูตร แต่อยู่ในคณะ)</t>
  </si>
  <si>
    <t>(FTE เฉลี่ยของอาจารย์สอน สังกัดนอกหลักสูตร แต่อยู่ในคณะ)</t>
  </si>
  <si>
    <t>ประเภท</t>
  </si>
  <si>
    <t>ชาย</t>
  </si>
  <si>
    <t>หญิง</t>
  </si>
  <si>
    <t>รวม</t>
  </si>
  <si>
    <t>จำนวนพนักงาน</t>
  </si>
  <si>
    <t>ค่า FTE</t>
  </si>
  <si>
    <t>จำนวนร้อยละของปริญญาเอก</t>
  </si>
  <si>
    <t>ศาสตราจารย์</t>
  </si>
  <si>
    <t>รอง/ผู้ช่วยศาสตราจารย์</t>
  </si>
  <si>
    <t>อาจารย์ประจำ</t>
  </si>
  <si>
    <t>อาจารย์พิเศษ</t>
  </si>
  <si>
    <t>ผู้บรรยายพิเศษ/อาจารย์พิเศษ</t>
  </si>
  <si>
    <t>ตารางแสดงข้อมูลภาระงานอาจารย์ในหลักสูตร........</t>
  </si>
  <si>
    <t>อ.ดร.กวินรัตน์</t>
  </si>
  <si>
    <t xml:space="preserve">อ.ดร.กีรติ </t>
  </si>
  <si>
    <t xml:space="preserve">อ.ดร.มนสิชา </t>
  </si>
  <si>
    <t xml:space="preserve">อ.ดร.วุฒิพงษ์ </t>
  </si>
  <si>
    <t>อ.ดร.ปานแพร</t>
  </si>
  <si>
    <t>อาจารย์นอกคณะ (อาจารย์นอกหลักสูตร)</t>
  </si>
  <si>
    <t>นโยบาย การวางแผนพัฒนาการท่องเที่ยว และการประเมินผล</t>
  </si>
  <si>
    <t>การจัดการธุรกิจการท่องเที่ยวขั้นสูง</t>
  </si>
  <si>
    <t>รศ.ดร.เฉลิมชัย</t>
  </si>
  <si>
    <t>ผศ.ดร.นิมิต</t>
  </si>
  <si>
    <t>สัมมนา 6</t>
  </si>
  <si>
    <t>ดุษฎีนิพนธ์ 4-64</t>
  </si>
  <si>
    <t>ระเบียบวิธีวิจัยทางการท่องเที่ยวขั้นสูง</t>
  </si>
  <si>
    <t>การวิเคราะห์และการจัดการข้อมูลขั้นสูง</t>
  </si>
  <si>
    <t>สัมมนา 1</t>
  </si>
  <si>
    <t>สัมมนา 3</t>
  </si>
  <si>
    <t>อ.ดร.ยุทธการ</t>
  </si>
  <si>
    <t>รศ.ดร.อัครพงศ์</t>
  </si>
  <si>
    <t xml:space="preserve"> แนวคิด ทฤษฎีและการประยุกต์ใช้ในอุตสาหกรรมการท่องเที่ยวและบริการ</t>
  </si>
  <si>
    <t>สัมมนา 4</t>
  </si>
  <si>
    <t>สัมมนา 5</t>
  </si>
  <si>
    <t>อ.ดร.วินิตรา</t>
  </si>
  <si>
    <t>สัมมนา2</t>
  </si>
  <si>
    <t>ดุษฎีนิพนธ์ 4-65</t>
  </si>
  <si>
    <t>ดุษฎีนิพนธ์ 4-66</t>
  </si>
  <si>
    <t>พท894</t>
  </si>
  <si>
    <t>ดุษฎีนิพนธ์ 2-67</t>
  </si>
  <si>
    <t>ดุษฎีนิพนธ์ 1-68</t>
  </si>
  <si>
    <t>แนวคิด ทฤษฎีและการประยุกต์ใช้ในอุตสาหกรรมการท่องเที่ยวและบริการ</t>
  </si>
  <si>
    <t>ดุษฎีนิพนธ์ 2-68</t>
  </si>
  <si>
    <t>ดุษฎีนิพนธ์ 3-67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</si>
</sst>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TH Niramit AS"/>
    </font>
    <font>
      <sz val="11"/>
      <color theme="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2"/>
      <color theme="1"/>
      <name val="Tahoma"/>
      <family val="2"/>
    </font>
    <font>
      <sz val="11"/>
      <color rgb="FFC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AngsanaUPC"/>
      <family val="1"/>
    </font>
    <font>
      <b/>
      <sz val="16"/>
      <color theme="1"/>
      <name val="AngsanaUPC"/>
      <family val="1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3" fillId="0" borderId="0" xfId="0" applyFont="1"/>
    <xf numFmtId="0" fontId="6" fillId="0" borderId="0" xfId="0" applyFont="1"/>
    <xf numFmtId="0" fontId="6" fillId="0" borderId="0" xfId="0" quotePrefix="1" applyFont="1"/>
    <xf numFmtId="0" fontId="7" fillId="0" borderId="0" xfId="0" quotePrefix="1" applyFont="1"/>
    <xf numFmtId="0" fontId="0" fillId="0" borderId="0" xfId="0" quotePrefix="1"/>
    <xf numFmtId="0" fontId="9" fillId="0" borderId="0" xfId="0" applyFont="1"/>
    <xf numFmtId="0" fontId="10" fillId="0" borderId="0" xfId="0" applyFont="1"/>
    <xf numFmtId="0" fontId="12" fillId="0" borderId="0" xfId="0" applyFont="1"/>
    <xf numFmtId="0" fontId="12" fillId="0" borderId="12" xfId="0" applyFont="1" applyBorder="1"/>
    <xf numFmtId="0" fontId="13" fillId="0" borderId="12" xfId="0" applyFont="1" applyBorder="1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4" borderId="0" xfId="0" applyFill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0" fillId="3" borderId="0" xfId="0" applyFill="1" applyAlignment="1">
      <alignment vertical="top"/>
    </xf>
    <xf numFmtId="0" fontId="0" fillId="3" borderId="0" xfId="0" applyFill="1" applyAlignment="1">
      <alignment horizontal="center" vertical="top"/>
    </xf>
    <xf numFmtId="0" fontId="1" fillId="0" borderId="7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2" xfId="0" applyFont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top"/>
    </xf>
    <xf numFmtId="0" fontId="1" fillId="0" borderId="6" xfId="0" applyFont="1" applyBorder="1" applyAlignment="1">
      <alignment vertical="top"/>
    </xf>
    <xf numFmtId="0" fontId="1" fillId="0" borderId="5" xfId="0" applyFont="1" applyBorder="1" applyAlignment="1">
      <alignment horizontal="center" vertical="top"/>
    </xf>
    <xf numFmtId="0" fontId="0" fillId="0" borderId="4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0" borderId="1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9" xfId="0" applyFill="1" applyBorder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Fill="1" applyBorder="1" applyAlignment="1">
      <alignment vertical="top"/>
    </xf>
    <xf numFmtId="0" fontId="0" fillId="0" borderId="0" xfId="0" applyBorder="1" applyAlignment="1">
      <alignment vertical="top"/>
    </xf>
    <xf numFmtId="0" fontId="8" fillId="6" borderId="0" xfId="0" applyFont="1" applyFill="1" applyAlignment="1">
      <alignment vertical="top"/>
    </xf>
    <xf numFmtId="0" fontId="0" fillId="0" borderId="0" xfId="0" applyBorder="1" applyAlignment="1">
      <alignment horizontal="center" vertical="top"/>
    </xf>
    <xf numFmtId="0" fontId="0" fillId="0" borderId="8" xfId="0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2" borderId="5" xfId="0" applyFill="1" applyBorder="1" applyAlignment="1">
      <alignment horizontal="center" vertical="top"/>
    </xf>
    <xf numFmtId="0" fontId="0" fillId="5" borderId="6" xfId="0" applyFill="1" applyBorder="1" applyAlignment="1">
      <alignment vertical="top"/>
    </xf>
    <xf numFmtId="0" fontId="0" fillId="2" borderId="4" xfId="0" applyFill="1" applyBorder="1" applyAlignment="1">
      <alignment vertical="top"/>
    </xf>
    <xf numFmtId="0" fontId="11" fillId="7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" fillId="0" borderId="0" xfId="0" applyFont="1" applyBorder="1" applyAlignment="1">
      <alignment vertical="top"/>
    </xf>
    <xf numFmtId="0" fontId="0" fillId="0" borderId="0" xfId="0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9" xfId="0" applyFont="1" applyFill="1" applyBorder="1" applyAlignment="1">
      <alignment vertical="top"/>
    </xf>
    <xf numFmtId="0" fontId="11" fillId="0" borderId="1" xfId="0" applyFont="1" applyBorder="1" applyAlignment="1">
      <alignment horizontal="left" vertical="top"/>
    </xf>
    <xf numFmtId="0" fontId="14" fillId="0" borderId="9" xfId="0" applyFont="1" applyBorder="1" applyAlignment="1">
      <alignment vertical="top"/>
    </xf>
    <xf numFmtId="0" fontId="11" fillId="0" borderId="1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2" borderId="4" xfId="0" applyFont="1" applyFill="1" applyBorder="1" applyAlignment="1">
      <alignment vertical="top"/>
    </xf>
    <xf numFmtId="0" fontId="0" fillId="0" borderId="2" xfId="0" applyBorder="1" applyAlignment="1">
      <alignment horizontal="right" vertical="top"/>
    </xf>
    <xf numFmtId="0" fontId="11" fillId="0" borderId="9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11" fillId="0" borderId="2" xfId="0" applyFont="1" applyBorder="1" applyAlignment="1">
      <alignment horizontal="right" vertical="top"/>
    </xf>
    <xf numFmtId="0" fontId="11" fillId="0" borderId="10" xfId="0" applyFont="1" applyBorder="1" applyAlignment="1">
      <alignment vertical="top"/>
    </xf>
    <xf numFmtId="0" fontId="11" fillId="0" borderId="9" xfId="0" applyFont="1" applyFill="1" applyBorder="1" applyAlignment="1">
      <alignment vertical="top"/>
    </xf>
    <xf numFmtId="0" fontId="11" fillId="0" borderId="0" xfId="0" applyFont="1" applyAlignment="1">
      <alignment horizontal="right" vertical="top"/>
    </xf>
    <xf numFmtId="0" fontId="11" fillId="0" borderId="0" xfId="0" applyFont="1" applyAlignment="1">
      <alignment horizontal="left" vertical="top"/>
    </xf>
    <xf numFmtId="0" fontId="12" fillId="0" borderId="12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1" fillId="0" borderId="2" xfId="0" applyFont="1" applyBorder="1" applyAlignment="1">
      <alignment horizontal="center" vertical="top"/>
    </xf>
    <xf numFmtId="0" fontId="11" fillId="0" borderId="3" xfId="0" applyFont="1" applyBorder="1" applyAlignment="1">
      <alignment vertical="top"/>
    </xf>
    <xf numFmtId="0" fontId="11" fillId="0" borderId="0" xfId="0" applyFont="1" applyBorder="1" applyAlignment="1">
      <alignment horizontal="right" vertical="top"/>
    </xf>
    <xf numFmtId="0" fontId="0" fillId="0" borderId="5" xfId="0" applyBorder="1" applyAlignment="1">
      <alignment horizontal="center" vertical="top"/>
    </xf>
    <xf numFmtId="0" fontId="0" fillId="7" borderId="6" xfId="0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604837</xdr:colOff>
      <xdr:row>7</xdr:row>
      <xdr:rowOff>66675</xdr:rowOff>
    </xdr:from>
    <xdr:ext cx="4083297" cy="41973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1D6838A-934F-4C28-AEA6-A1A931149CB9}"/>
                </a:ext>
              </a:extLst>
            </xdr:cNvPr>
            <xdr:cNvSpPr txBox="1"/>
          </xdr:nvSpPr>
          <xdr:spPr>
            <a:xfrm>
              <a:off x="604837" y="1514475"/>
              <a:ext cx="4083297" cy="4197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𝐶𝑙𝑠𝑠𝑒𝑠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ที่สอนให้แก่นักศึกษาของหลักสูตรทั้งหมดต่อปีการศึกษา</m:t>
                        </m:r>
                      </m:num>
                      <m:den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ภาระงานสอนมาตรฐานที่มหาวิทยาลัยกำหนดให้สอนต่อปีการศึกษา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1D6838A-934F-4C28-AEA6-A1A931149CB9}"/>
                </a:ext>
              </a:extLst>
            </xdr:cNvPr>
            <xdr:cNvSpPr txBox="1"/>
          </xdr:nvSpPr>
          <xdr:spPr>
            <a:xfrm>
              <a:off x="604837" y="1514475"/>
              <a:ext cx="4083297" cy="4197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จำนวน</a:t>
              </a:r>
              <a:r>
                <a:rPr lang="en-US" sz="1100" b="0" i="0">
                  <a:latin typeface="Cambria Math" panose="02040503050406030204" pitchFamily="18" charset="0"/>
                </a:rPr>
                <a:t> 𝐶𝑙𝑠𝑠𝑒𝑠</a:t>
              </a:r>
              <a:r>
                <a:rPr lang="th-TH" sz="1100" b="0" i="0">
                  <a:latin typeface="Cambria Math" panose="02040503050406030204" pitchFamily="18" charset="0"/>
                </a:rPr>
                <a:t> ที่สอนให้แก่นักศึกษาของหลักสูตรทั้งหมดต่อปีการศึกษา</a:t>
              </a:r>
              <a:r>
                <a:rPr lang="en-US" sz="1100" b="0" i="0">
                  <a:latin typeface="Cambria Math" panose="02040503050406030204" pitchFamily="18" charset="0"/>
                </a:rPr>
                <a:t>)/</a:t>
              </a:r>
              <a:r>
                <a:rPr lang="th-TH" sz="1100" b="0" i="0">
                  <a:latin typeface="Cambria Math" panose="02040503050406030204" pitchFamily="18" charset="0"/>
                </a:rPr>
                <a:t>ภาระงานสอนมาตรฐานที่มหาวิทยาลัยกำหนดให้สอนต่อปีการศึกษา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10</xdr:col>
      <xdr:colOff>61912</xdr:colOff>
      <xdr:row>22</xdr:row>
      <xdr:rowOff>152400</xdr:rowOff>
    </xdr:from>
    <xdr:ext cx="65" cy="17023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72B13F1-C55D-4E3C-86F0-28968A5A8969}"/>
            </a:ext>
          </a:extLst>
        </xdr:cNvPr>
        <xdr:cNvSpPr txBox="1"/>
      </xdr:nvSpPr>
      <xdr:spPr>
        <a:xfrm>
          <a:off x="6919912" y="2324100"/>
          <a:ext cx="65" cy="1702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638175</xdr:colOff>
      <xdr:row>25</xdr:row>
      <xdr:rowOff>47625</xdr:rowOff>
    </xdr:from>
    <xdr:ext cx="2869183" cy="4186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671F6A8-D473-4BDB-9BC2-75BB34CE7675}"/>
                </a:ext>
              </a:extLst>
            </xdr:cNvPr>
            <xdr:cNvSpPr txBox="1"/>
          </xdr:nvSpPr>
          <xdr:spPr>
            <a:xfrm>
              <a:off x="638175" y="2943225"/>
              <a:ext cx="2869183" cy="418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ผลรวม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ของอาจารย์ผู้สอนในหลักสูตรทั้งหมด</m:t>
                        </m:r>
                      </m:num>
                      <m:den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จำนวนอาจารย์ผู้สอนในหลักสูตรทั้งหมด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671F6A8-D473-4BDB-9BC2-75BB34CE7675}"/>
                </a:ext>
              </a:extLst>
            </xdr:cNvPr>
            <xdr:cNvSpPr txBox="1"/>
          </xdr:nvSpPr>
          <xdr:spPr>
            <a:xfrm>
              <a:off x="638175" y="2943225"/>
              <a:ext cx="2869183" cy="418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ผลรวม </a:t>
              </a:r>
              <a:r>
                <a:rPr lang="en-US" sz="1100" b="0" i="0">
                  <a:latin typeface="Cambria Math" panose="02040503050406030204" pitchFamily="18" charset="0"/>
                </a:rPr>
                <a:t>𝐹𝑇𝐸 </a:t>
              </a:r>
              <a:r>
                <a:rPr lang="th-TH" sz="1100" b="0" i="0">
                  <a:latin typeface="Cambria Math" panose="02040503050406030204" pitchFamily="18" charset="0"/>
                </a:rPr>
                <a:t>ของอาจารย์ผู้สอนในหลักสูตรทั้งหมด</a:t>
              </a:r>
              <a:r>
                <a:rPr lang="en-US" sz="1100" b="0" i="0">
                  <a:latin typeface="Cambria Math" panose="02040503050406030204" pitchFamily="18" charset="0"/>
                </a:rPr>
                <a:t>)/</a:t>
              </a:r>
              <a:r>
                <a:rPr lang="th-TH" sz="1100" b="0" i="0">
                  <a:latin typeface="Cambria Math" panose="02040503050406030204" pitchFamily="18" charset="0"/>
                </a:rPr>
                <a:t>จำนวนอาจารย์ผู้สอนในหลักสูตรทั้งหมด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14</xdr:col>
      <xdr:colOff>304800</xdr:colOff>
      <xdr:row>10</xdr:row>
      <xdr:rowOff>142875</xdr:rowOff>
    </xdr:from>
    <xdr:ext cx="1708096" cy="328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D69B6CA3-DF3A-485E-A442-7D0B8EF110E9}"/>
                </a:ext>
              </a:extLst>
            </xdr:cNvPr>
            <xdr:cNvSpPr txBox="1"/>
          </xdr:nvSpPr>
          <xdr:spPr>
            <a:xfrm>
              <a:off x="9906000" y="2133600"/>
              <a:ext cx="1708096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latin typeface="Cambria Math" panose="02040503050406030204" pitchFamily="18" charset="0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D69B6CA3-DF3A-485E-A442-7D0B8EF110E9}"/>
                </a:ext>
              </a:extLst>
            </xdr:cNvPr>
            <xdr:cNvSpPr txBox="1"/>
          </xdr:nvSpPr>
          <xdr:spPr>
            <a:xfrm>
              <a:off x="9906000" y="2133600"/>
              <a:ext cx="1708096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1+2+0.5 (</a:t>
              </a:r>
              <a:r>
                <a:rPr lang="th-TH" sz="1100" b="0" i="0">
                  <a:latin typeface="Cambria Math" panose="02040503050406030204" pitchFamily="18" charset="0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=3.5)/4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14</xdr:col>
      <xdr:colOff>314325</xdr:colOff>
      <xdr:row>14</xdr:row>
      <xdr:rowOff>104775</xdr:rowOff>
    </xdr:from>
    <xdr:ext cx="1977849" cy="328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D7585121-0AEC-47EC-A620-56FF17E670FB}"/>
                </a:ext>
              </a:extLst>
            </xdr:cNvPr>
            <xdr:cNvSpPr txBox="1"/>
          </xdr:nvSpPr>
          <xdr:spPr>
            <a:xfrm>
              <a:off x="9915525" y="2819400"/>
              <a:ext cx="1977849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6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latin typeface="Cambria Math" panose="02040503050406030204" pitchFamily="18" charset="0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6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D7585121-0AEC-47EC-A620-56FF17E670FB}"/>
                </a:ext>
              </a:extLst>
            </xdr:cNvPr>
            <xdr:cNvSpPr txBox="1"/>
          </xdr:nvSpPr>
          <xdr:spPr>
            <a:xfrm>
              <a:off x="9915525" y="2819400"/>
              <a:ext cx="1977849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1+1+2+0.6 (</a:t>
              </a:r>
              <a:r>
                <a:rPr lang="th-TH" sz="1100" b="0" i="0">
                  <a:latin typeface="Cambria Math" panose="02040503050406030204" pitchFamily="18" charset="0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=4.6)/4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14</xdr:col>
      <xdr:colOff>323850</xdr:colOff>
      <xdr:row>18</xdr:row>
      <xdr:rowOff>114300</xdr:rowOff>
    </xdr:from>
    <xdr:ext cx="2571858" cy="328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D16801BD-B3F2-47D9-87A8-BF7B254F85E5}"/>
                </a:ext>
              </a:extLst>
            </xdr:cNvPr>
            <xdr:cNvSpPr txBox="1"/>
          </xdr:nvSpPr>
          <xdr:spPr>
            <a:xfrm>
              <a:off x="9925050" y="3552825"/>
              <a:ext cx="2571858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D16801BD-B3F2-47D9-87A8-BF7B254F85E5}"/>
                </a:ext>
              </a:extLst>
            </xdr:cNvPr>
            <xdr:cNvSpPr txBox="1"/>
          </xdr:nvSpPr>
          <xdr:spPr>
            <a:xfrm>
              <a:off x="9925050" y="3552825"/>
              <a:ext cx="2571858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1+1+0.5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th-TH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+0.5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th-TH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=4)/4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11</xdr:col>
      <xdr:colOff>533400</xdr:colOff>
      <xdr:row>26</xdr:row>
      <xdr:rowOff>76200</xdr:rowOff>
    </xdr:from>
    <xdr:ext cx="2935099" cy="3324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5B82DA1-CB73-48FB-A96A-6EE219F3E5E8}"/>
                </a:ext>
              </a:extLst>
            </xdr:cNvPr>
            <xdr:cNvSpPr txBox="1"/>
          </xdr:nvSpPr>
          <xdr:spPr>
            <a:xfrm>
              <a:off x="8077200" y="4962525"/>
              <a:ext cx="2935099" cy="3324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อาจารย์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อาจารย์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อาจารย์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5B82DA1-CB73-48FB-A96A-6EE219F3E5E8}"/>
                </a:ext>
              </a:extLst>
            </xdr:cNvPr>
            <xdr:cNvSpPr txBox="1"/>
          </xdr:nvSpPr>
          <xdr:spPr>
            <a:xfrm>
              <a:off x="8077200" y="4962525"/>
              <a:ext cx="2935099" cy="3324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𝐹𝑇𝐸 </a:t>
              </a:r>
              <a:r>
                <a:rPr lang="th-TH" sz="1100" b="0" i="0">
                  <a:latin typeface="Cambria Math" panose="02040503050406030204" pitchFamily="18" charset="0"/>
                </a:rPr>
                <a:t>อาจารย์ </a:t>
              </a:r>
              <a:r>
                <a:rPr lang="en-US" sz="1100" b="0" i="0">
                  <a:latin typeface="Cambria Math" panose="02040503050406030204" pitchFamily="18" charset="0"/>
                </a:rPr>
                <a:t>𝐴+𝐹𝑇𝐸 </a:t>
              </a:r>
              <a:r>
                <a:rPr lang="th-TH" sz="1100" b="0" i="0">
                  <a:latin typeface="Cambria Math" panose="02040503050406030204" pitchFamily="18" charset="0"/>
                </a:rPr>
                <a:t>อาจารย์ +</a:t>
              </a:r>
              <a:r>
                <a:rPr lang="en-US" sz="1100" b="0" i="0">
                  <a:latin typeface="Cambria Math" panose="02040503050406030204" pitchFamily="18" charset="0"/>
                </a:rPr>
                <a:t>𝐹𝑇𝐸</a:t>
              </a:r>
              <a:r>
                <a:rPr lang="th-TH" sz="1100" b="0" i="0">
                  <a:latin typeface="Cambria Math" panose="02040503050406030204" pitchFamily="18" charset="0"/>
                </a:rPr>
                <a:t> อาจารย์ </a:t>
              </a:r>
              <a:r>
                <a:rPr lang="en-US" sz="1100" b="0" i="0">
                  <a:latin typeface="Cambria Math" panose="02040503050406030204" pitchFamily="18" charset="0"/>
                </a:rPr>
                <a:t>𝐶)/3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11</xdr:col>
      <xdr:colOff>628650</xdr:colOff>
      <xdr:row>7</xdr:row>
      <xdr:rowOff>133350</xdr:rowOff>
    </xdr:from>
    <xdr:ext cx="5814925" cy="3289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70E16E3F-8AC7-4788-969C-A7C6C2BA11AC}"/>
                </a:ext>
              </a:extLst>
            </xdr:cNvPr>
            <xdr:cNvSpPr txBox="1"/>
          </xdr:nvSpPr>
          <xdr:spPr>
            <a:xfrm>
              <a:off x="8172450" y="1581150"/>
              <a:ext cx="5814925" cy="3289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รายวิชา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…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𝐶𝑙𝑎𝑠𝑠𝑒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รายวิชา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…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𝐶𝑎𝑠𝑠𝑒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รายวิชา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…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𝐶𝑙𝑎𝑠𝑠𝑒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(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สอนร่วม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70E16E3F-8AC7-4788-969C-A7C6C2BA11AC}"/>
                </a:ext>
              </a:extLst>
            </xdr:cNvPr>
            <xdr:cNvSpPr txBox="1"/>
          </xdr:nvSpPr>
          <xdr:spPr>
            <a:xfrm>
              <a:off x="8172450" y="1581150"/>
              <a:ext cx="5814925" cy="3289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รายวิชา …จำนวน  1 </a:t>
              </a:r>
              <a:r>
                <a:rPr lang="en-US" sz="1100" b="0" i="0">
                  <a:latin typeface="Cambria Math" panose="02040503050406030204" pitchFamily="18" charset="0"/>
                </a:rPr>
                <a:t>𝐶𝑙𝑎𝑠𝑠𝑒+</a:t>
              </a:r>
              <a:r>
                <a:rPr lang="th-TH" sz="1100" b="0" i="0">
                  <a:latin typeface="Cambria Math" panose="02040503050406030204" pitchFamily="18" charset="0"/>
                </a:rPr>
                <a:t>รายวิชา…จำนวน 2 </a:t>
              </a:r>
              <a:r>
                <a:rPr lang="en-US" sz="1100" b="0" i="0">
                  <a:latin typeface="Cambria Math" panose="02040503050406030204" pitchFamily="18" charset="0"/>
                </a:rPr>
                <a:t>𝐶𝑎𝑠𝑠𝑒 +</a:t>
              </a:r>
              <a:r>
                <a:rPr lang="th-TH" sz="1100" b="0" i="0">
                  <a:latin typeface="Cambria Math" panose="02040503050406030204" pitchFamily="18" charset="0"/>
                </a:rPr>
                <a:t>รายวิชา…จำนวน 0.5 </a:t>
              </a:r>
              <a:r>
                <a:rPr lang="en-US" sz="1100" b="0" i="0">
                  <a:latin typeface="Cambria Math" panose="02040503050406030204" pitchFamily="18" charset="0"/>
                </a:rPr>
                <a:t>𝐶𝑙𝑎𝑠𝑠𝑒</a:t>
              </a:r>
              <a:r>
                <a:rPr lang="th-TH" sz="1100" b="0" i="0">
                  <a:latin typeface="Cambria Math" panose="02040503050406030204" pitchFamily="18" charset="0"/>
                </a:rPr>
                <a:t> (สอนร่วม)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)/4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11</xdr:col>
      <xdr:colOff>638175</xdr:colOff>
      <xdr:row>29</xdr:row>
      <xdr:rowOff>152400</xdr:rowOff>
    </xdr:from>
    <xdr:ext cx="1246752" cy="3180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895235E-E825-40C0-A2DF-A08AB42EA808}"/>
                </a:ext>
              </a:extLst>
            </xdr:cNvPr>
            <xdr:cNvSpPr txBox="1"/>
          </xdr:nvSpPr>
          <xdr:spPr>
            <a:xfrm>
              <a:off x="8181975" y="4857750"/>
              <a:ext cx="1246752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87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87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895235E-E825-40C0-A2DF-A08AB42EA808}"/>
                </a:ext>
              </a:extLst>
            </xdr:cNvPr>
            <xdr:cNvSpPr txBox="1"/>
          </xdr:nvSpPr>
          <xdr:spPr>
            <a:xfrm>
              <a:off x="8181975" y="4857750"/>
              <a:ext cx="1246752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0.87+1+1</a:t>
              </a:r>
              <a:r>
                <a:rPr lang="en-US" sz="1100" b="0" i="0">
                  <a:latin typeface="Cambria Math" panose="02040503050406030204" pitchFamily="18" charset="0"/>
                </a:rPr>
                <a:t>=2.87)/3</a:t>
              </a:r>
              <a:endParaRPr lang="th-TH" sz="1100"/>
            </a:p>
          </xdr:txBody>
        </xdr:sp>
      </mc:Fallback>
    </mc:AlternateContent>
    <xdr:clientData/>
  </xdr:oneCellAnchor>
  <xdr:twoCellAnchor>
    <xdr:from>
      <xdr:col>12</xdr:col>
      <xdr:colOff>209550</xdr:colOff>
      <xdr:row>21</xdr:row>
      <xdr:rowOff>0</xdr:rowOff>
    </xdr:from>
    <xdr:to>
      <xdr:col>12</xdr:col>
      <xdr:colOff>209550</xdr:colOff>
      <xdr:row>23</xdr:row>
      <xdr:rowOff>171450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EFF5AB34-74E0-4594-9953-06EABF10A671}"/>
            </a:ext>
          </a:extLst>
        </xdr:cNvPr>
        <xdr:cNvCxnSpPr/>
      </xdr:nvCxnSpPr>
      <xdr:spPr>
        <a:xfrm>
          <a:off x="8439150" y="3981450"/>
          <a:ext cx="0" cy="533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0"/>
  <sheetViews>
    <sheetView zoomScale="90" zoomScaleNormal="90" workbookViewId="0"/>
  </sheetViews>
  <sheetFormatPr defaultColWidth="9" defaultRowHeight="15.6" x14ac:dyDescent="0.3"/>
  <cols>
    <col min="1" max="4" width="9" style="3"/>
    <col min="5" max="5" width="15.109375" style="3" customWidth="1"/>
    <col min="6" max="16384" width="9" style="3"/>
  </cols>
  <sheetData>
    <row r="1" spans="1:6" x14ac:dyDescent="0.3">
      <c r="A1" s="3" t="s">
        <v>66</v>
      </c>
    </row>
    <row r="2" spans="1:6" x14ac:dyDescent="0.3">
      <c r="A2" s="3" t="s">
        <v>65</v>
      </c>
    </row>
    <row r="3" spans="1:6" x14ac:dyDescent="0.3">
      <c r="A3" s="3" t="s">
        <v>53</v>
      </c>
    </row>
    <row r="4" spans="1:6" x14ac:dyDescent="0.3">
      <c r="A4" s="3" t="s">
        <v>54</v>
      </c>
    </row>
    <row r="5" spans="1:6" x14ac:dyDescent="0.3">
      <c r="A5" s="3" t="s">
        <v>55</v>
      </c>
    </row>
    <row r="6" spans="1:6" x14ac:dyDescent="0.3">
      <c r="A6" s="3" t="s">
        <v>56</v>
      </c>
    </row>
    <row r="7" spans="1:6" x14ac:dyDescent="0.3">
      <c r="C7" s="4" t="s">
        <v>0</v>
      </c>
      <c r="F7" s="3" t="s">
        <v>1</v>
      </c>
    </row>
    <row r="8" spans="1:6" x14ac:dyDescent="0.3">
      <c r="C8" s="4" t="s">
        <v>2</v>
      </c>
      <c r="F8" s="3" t="s">
        <v>1</v>
      </c>
    </row>
    <row r="9" spans="1:6" x14ac:dyDescent="0.3">
      <c r="C9" s="4" t="s">
        <v>3</v>
      </c>
      <c r="F9" s="3" t="s">
        <v>4</v>
      </c>
    </row>
    <row r="10" spans="1:6" x14ac:dyDescent="0.3">
      <c r="C10" s="4" t="s">
        <v>5</v>
      </c>
      <c r="F10" s="3" t="s">
        <v>1</v>
      </c>
    </row>
    <row r="11" spans="1:6" x14ac:dyDescent="0.3">
      <c r="C11" s="4" t="s">
        <v>51</v>
      </c>
    </row>
    <row r="12" spans="1:6" x14ac:dyDescent="0.3">
      <c r="C12" s="4" t="s">
        <v>52</v>
      </c>
    </row>
    <row r="13" spans="1:6" x14ac:dyDescent="0.3">
      <c r="C13" s="5" t="s">
        <v>6</v>
      </c>
    </row>
    <row r="14" spans="1:6" x14ac:dyDescent="0.3">
      <c r="C14" s="3" t="s">
        <v>7</v>
      </c>
    </row>
    <row r="15" spans="1:6" x14ac:dyDescent="0.3">
      <c r="A15" s="3" t="s">
        <v>57</v>
      </c>
    </row>
    <row r="16" spans="1:6" x14ac:dyDescent="0.3">
      <c r="A16" s="3" t="s">
        <v>8</v>
      </c>
    </row>
    <row r="17" spans="1:1" x14ac:dyDescent="0.3">
      <c r="A17" s="3" t="s">
        <v>9</v>
      </c>
    </row>
    <row r="18" spans="1:1" x14ac:dyDescent="0.3">
      <c r="A18" s="3" t="s">
        <v>10</v>
      </c>
    </row>
    <row r="19" spans="1:1" x14ac:dyDescent="0.3">
      <c r="A19" s="3" t="s">
        <v>58</v>
      </c>
    </row>
    <row r="20" spans="1:1" x14ac:dyDescent="0.3">
      <c r="A20" s="3" t="s">
        <v>61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119"/>
  <sheetViews>
    <sheetView tabSelected="1" topLeftCell="A52" zoomScale="55" zoomScaleNormal="55" workbookViewId="0">
      <selection activeCell="N37" sqref="N37"/>
    </sheetView>
  </sheetViews>
  <sheetFormatPr defaultRowHeight="14.4" x14ac:dyDescent="0.3"/>
  <cols>
    <col min="1" max="1" width="18.33203125" style="13" customWidth="1"/>
    <col min="2" max="2" width="12" style="13" customWidth="1"/>
    <col min="3" max="3" width="17.33203125" style="13" customWidth="1"/>
    <col min="4" max="4" width="11.109375" style="13" customWidth="1"/>
    <col min="5" max="5" width="10.33203125" style="13" customWidth="1"/>
    <col min="6" max="6" width="20.33203125" style="13" customWidth="1"/>
    <col min="7" max="7" width="11.33203125" style="14" customWidth="1"/>
    <col min="8" max="11" width="8.88671875" style="13"/>
    <col min="12" max="12" width="4.33203125" style="13" customWidth="1"/>
    <col min="13" max="13" width="12.109375" style="13" customWidth="1"/>
    <col min="14" max="14" width="47.6640625" style="13" customWidth="1"/>
    <col min="15" max="15" width="9.109375" style="15"/>
    <col min="16" max="16384" width="8.88671875" style="13"/>
  </cols>
  <sheetData>
    <row r="1" spans="1:14" x14ac:dyDescent="0.3">
      <c r="A1" s="12" t="s">
        <v>11</v>
      </c>
      <c r="N1" s="14"/>
    </row>
    <row r="2" spans="1:14" x14ac:dyDescent="0.3">
      <c r="M2" s="13" t="s">
        <v>12</v>
      </c>
      <c r="N2" s="14">
        <v>1</v>
      </c>
    </row>
    <row r="3" spans="1:14" ht="25.2" x14ac:dyDescent="0.3">
      <c r="A3" s="16"/>
      <c r="B3" s="16"/>
      <c r="C3" s="17" t="s">
        <v>13</v>
      </c>
      <c r="F3" s="18" t="s">
        <v>14</v>
      </c>
      <c r="G3" s="19">
        <v>4</v>
      </c>
      <c r="H3" s="13" t="s">
        <v>15</v>
      </c>
      <c r="M3" s="13" t="s">
        <v>16</v>
      </c>
      <c r="N3" s="14">
        <v>2</v>
      </c>
    </row>
    <row r="4" spans="1:14" x14ac:dyDescent="0.3">
      <c r="C4" s="13" t="s">
        <v>17</v>
      </c>
      <c r="N4" s="14">
        <f>2/5</f>
        <v>0.4</v>
      </c>
    </row>
    <row r="7" spans="1:14" x14ac:dyDescent="0.3">
      <c r="A7" s="12" t="s">
        <v>18</v>
      </c>
    </row>
    <row r="8" spans="1:14" x14ac:dyDescent="0.3">
      <c r="A8" s="13" t="s">
        <v>19</v>
      </c>
    </row>
    <row r="9" spans="1:14" x14ac:dyDescent="0.3">
      <c r="A9" s="20"/>
      <c r="B9" s="20"/>
      <c r="C9" s="21" t="s">
        <v>21</v>
      </c>
      <c r="D9" s="22"/>
      <c r="E9" s="23"/>
      <c r="F9" s="22" t="s">
        <v>22</v>
      </c>
      <c r="G9" s="24"/>
      <c r="H9" s="23"/>
      <c r="I9" s="25"/>
      <c r="J9" s="26" t="s">
        <v>23</v>
      </c>
      <c r="K9" s="27" t="s">
        <v>20</v>
      </c>
      <c r="L9" s="26"/>
      <c r="M9" s="28" t="s">
        <v>24</v>
      </c>
    </row>
    <row r="10" spans="1:14" x14ac:dyDescent="0.3">
      <c r="A10" s="29" t="s">
        <v>25</v>
      </c>
      <c r="B10" s="29" t="s">
        <v>26</v>
      </c>
      <c r="C10" s="30" t="s">
        <v>27</v>
      </c>
      <c r="D10" s="31" t="s">
        <v>28</v>
      </c>
      <c r="E10" s="32" t="s">
        <v>29</v>
      </c>
      <c r="F10" s="30" t="s">
        <v>27</v>
      </c>
      <c r="G10" s="33" t="s">
        <v>28</v>
      </c>
      <c r="H10" s="32" t="s">
        <v>29</v>
      </c>
      <c r="I10" s="34"/>
      <c r="J10" s="35"/>
      <c r="K10" s="35"/>
      <c r="L10" s="35"/>
      <c r="M10" s="36"/>
    </row>
    <row r="11" spans="1:14" x14ac:dyDescent="0.3">
      <c r="A11" s="25" t="s">
        <v>83</v>
      </c>
      <c r="B11" s="37" t="s">
        <v>30</v>
      </c>
      <c r="C11" s="61" t="s">
        <v>100</v>
      </c>
      <c r="D11" s="66">
        <v>30601710</v>
      </c>
      <c r="E11" s="39">
        <f>1.5/2</f>
        <v>0.75</v>
      </c>
      <c r="F11" s="63" t="s">
        <v>109</v>
      </c>
      <c r="G11" s="69">
        <v>30601891</v>
      </c>
      <c r="H11" s="70">
        <v>1.5</v>
      </c>
      <c r="I11" s="25"/>
      <c r="J11" s="26"/>
      <c r="K11" s="26"/>
      <c r="L11" s="26"/>
      <c r="M11" s="28"/>
    </row>
    <row r="12" spans="1:14" x14ac:dyDescent="0.3">
      <c r="A12" s="40"/>
      <c r="B12" s="41"/>
      <c r="C12" s="67" t="s">
        <v>109</v>
      </c>
      <c r="D12" s="79">
        <v>30601891</v>
      </c>
      <c r="E12" s="70">
        <v>1.5</v>
      </c>
      <c r="F12" s="67" t="s">
        <v>111</v>
      </c>
      <c r="G12" s="79">
        <v>30601892</v>
      </c>
      <c r="H12" s="70">
        <v>1.5</v>
      </c>
      <c r="I12" s="40"/>
      <c r="M12" s="39"/>
    </row>
    <row r="13" spans="1:14" x14ac:dyDescent="0.3">
      <c r="A13" s="40"/>
      <c r="B13" s="41"/>
      <c r="C13" s="71" t="s">
        <v>105</v>
      </c>
      <c r="D13" s="72">
        <v>30601894</v>
      </c>
      <c r="E13" s="68">
        <v>0.5</v>
      </c>
      <c r="F13" s="67" t="s">
        <v>112</v>
      </c>
      <c r="G13" s="79">
        <v>30601893</v>
      </c>
      <c r="H13" s="39">
        <v>1</v>
      </c>
      <c r="I13" s="45"/>
      <c r="M13" s="39"/>
    </row>
    <row r="14" spans="1:14" x14ac:dyDescent="0.3">
      <c r="A14" s="40"/>
      <c r="B14" s="41"/>
      <c r="C14" s="71" t="s">
        <v>106</v>
      </c>
      <c r="D14" s="72">
        <v>30601894</v>
      </c>
      <c r="E14" s="70">
        <v>1.5</v>
      </c>
      <c r="F14" s="71" t="s">
        <v>105</v>
      </c>
      <c r="G14" s="72">
        <v>30601894</v>
      </c>
      <c r="H14" s="39">
        <v>0.5</v>
      </c>
      <c r="I14" s="45"/>
      <c r="K14" s="46"/>
      <c r="M14" s="39"/>
    </row>
    <row r="15" spans="1:14" x14ac:dyDescent="0.3">
      <c r="A15" s="40"/>
      <c r="B15" s="41"/>
      <c r="C15" s="67" t="s">
        <v>93</v>
      </c>
      <c r="D15" s="73" t="s">
        <v>107</v>
      </c>
      <c r="E15" s="70">
        <v>1</v>
      </c>
      <c r="F15" s="71" t="s">
        <v>106</v>
      </c>
      <c r="G15" s="72">
        <v>30601894</v>
      </c>
      <c r="H15" s="70">
        <v>1.5</v>
      </c>
      <c r="I15" s="40"/>
      <c r="K15" s="46"/>
      <c r="M15" s="39"/>
    </row>
    <row r="16" spans="1:14" x14ac:dyDescent="0.3">
      <c r="A16" s="40"/>
      <c r="B16" s="41"/>
      <c r="C16" s="71" t="s">
        <v>108</v>
      </c>
      <c r="D16" s="72">
        <v>30601892</v>
      </c>
      <c r="E16" s="70">
        <v>1</v>
      </c>
      <c r="F16" s="67" t="s">
        <v>93</v>
      </c>
      <c r="G16" s="73" t="s">
        <v>107</v>
      </c>
      <c r="H16" s="70">
        <v>1</v>
      </c>
      <c r="I16" s="40"/>
      <c r="K16" s="46"/>
      <c r="M16" s="39"/>
    </row>
    <row r="17" spans="1:13" x14ac:dyDescent="0.3">
      <c r="A17" s="40"/>
      <c r="B17" s="41"/>
      <c r="C17" s="42"/>
      <c r="D17" s="14"/>
      <c r="E17" s="39"/>
      <c r="F17" s="42"/>
      <c r="H17" s="39"/>
      <c r="I17" s="40"/>
      <c r="K17" s="46"/>
      <c r="M17" s="39"/>
    </row>
    <row r="18" spans="1:13" x14ac:dyDescent="0.3">
      <c r="A18" s="40"/>
      <c r="B18" s="41"/>
      <c r="C18" s="42"/>
      <c r="D18" s="14"/>
      <c r="E18" s="39"/>
      <c r="F18" s="42"/>
      <c r="H18" s="39"/>
      <c r="I18" s="40"/>
      <c r="K18" s="46"/>
      <c r="M18" s="39"/>
    </row>
    <row r="19" spans="1:13" x14ac:dyDescent="0.3">
      <c r="A19" s="40"/>
      <c r="B19" s="41"/>
      <c r="C19" s="42"/>
      <c r="D19" s="14"/>
      <c r="E19" s="39"/>
      <c r="F19" s="42"/>
      <c r="H19" s="39"/>
      <c r="I19" s="40"/>
      <c r="K19" s="46"/>
      <c r="M19" s="39"/>
    </row>
    <row r="20" spans="1:13" x14ac:dyDescent="0.3">
      <c r="A20" s="40"/>
      <c r="B20" s="41"/>
      <c r="C20" s="44"/>
      <c r="D20" s="43"/>
      <c r="E20" s="39"/>
      <c r="F20" s="42"/>
      <c r="H20" s="39"/>
      <c r="I20" s="40"/>
      <c r="K20" s="46"/>
      <c r="M20" s="39"/>
    </row>
    <row r="21" spans="1:13" x14ac:dyDescent="0.3">
      <c r="A21" s="34"/>
      <c r="B21" s="48"/>
      <c r="C21" s="34"/>
      <c r="D21" s="49" t="s">
        <v>31</v>
      </c>
      <c r="E21" s="50">
        <f>SUM(E11:E12)</f>
        <v>2.25</v>
      </c>
      <c r="F21" s="49"/>
      <c r="G21" s="51" t="s">
        <v>31</v>
      </c>
      <c r="H21" s="50">
        <f>SUM(H11:H16)</f>
        <v>7</v>
      </c>
      <c r="I21" s="34"/>
      <c r="J21" s="35">
        <f>SUM(E21,H21)</f>
        <v>9.25</v>
      </c>
      <c r="K21" s="35">
        <f>IF(J21&gt;$G$3,1,(J21/$G$3))</f>
        <v>1</v>
      </c>
      <c r="L21" s="35"/>
      <c r="M21" s="52" t="str">
        <f>IF(J21&gt;4,"Overloaded","OK")</f>
        <v>Overloaded</v>
      </c>
    </row>
    <row r="22" spans="1:13" x14ac:dyDescent="0.3">
      <c r="A22" s="25" t="s">
        <v>99</v>
      </c>
      <c r="B22" s="37" t="s">
        <v>30</v>
      </c>
      <c r="C22" s="71" t="s">
        <v>108</v>
      </c>
      <c r="D22" s="72">
        <v>30601892</v>
      </c>
      <c r="E22" s="70">
        <v>1</v>
      </c>
      <c r="F22" s="67" t="s">
        <v>112</v>
      </c>
      <c r="G22" s="79">
        <v>30601893</v>
      </c>
      <c r="H22" s="39">
        <v>1</v>
      </c>
      <c r="I22" s="25"/>
      <c r="J22" s="26"/>
      <c r="K22" s="26"/>
      <c r="L22" s="26"/>
      <c r="M22" s="28"/>
    </row>
    <row r="23" spans="1:13" x14ac:dyDescent="0.3">
      <c r="A23" s="40"/>
      <c r="B23" s="41"/>
      <c r="C23" s="40"/>
      <c r="E23" s="45"/>
      <c r="F23" s="40"/>
      <c r="G23" s="47"/>
      <c r="H23" s="39"/>
      <c r="I23" s="45"/>
      <c r="M23" s="39"/>
    </row>
    <row r="24" spans="1:13" x14ac:dyDescent="0.3">
      <c r="A24" s="40"/>
      <c r="B24" s="41"/>
      <c r="C24" s="44"/>
      <c r="E24" s="45"/>
      <c r="F24" s="40"/>
      <c r="G24" s="47"/>
      <c r="H24" s="39"/>
      <c r="I24" s="45"/>
      <c r="M24" s="39"/>
    </row>
    <row r="25" spans="1:13" x14ac:dyDescent="0.3">
      <c r="A25" s="40"/>
      <c r="B25" s="41"/>
      <c r="C25" s="44"/>
      <c r="E25" s="44"/>
      <c r="F25" s="42"/>
      <c r="G25" s="47"/>
      <c r="H25" s="39"/>
      <c r="I25" s="45"/>
      <c r="M25" s="39"/>
    </row>
    <row r="26" spans="1:13" x14ac:dyDescent="0.3">
      <c r="A26" s="40"/>
      <c r="B26" s="41"/>
      <c r="C26" s="44"/>
      <c r="D26" s="43"/>
      <c r="E26" s="39"/>
      <c r="F26" s="42"/>
      <c r="H26" s="39"/>
      <c r="I26" s="40"/>
      <c r="M26" s="39"/>
    </row>
    <row r="27" spans="1:13" x14ac:dyDescent="0.3">
      <c r="A27" s="40"/>
      <c r="B27" s="41"/>
      <c r="C27" s="42"/>
      <c r="D27" s="14"/>
      <c r="E27" s="39"/>
      <c r="F27" s="42"/>
      <c r="H27" s="39"/>
      <c r="I27" s="40"/>
      <c r="M27" s="39"/>
    </row>
    <row r="28" spans="1:13" x14ac:dyDescent="0.3">
      <c r="A28" s="40"/>
      <c r="B28" s="41"/>
      <c r="C28" s="42"/>
      <c r="D28" s="14"/>
      <c r="E28" s="39"/>
      <c r="F28" s="42"/>
      <c r="H28" s="39"/>
      <c r="I28" s="40"/>
      <c r="M28" s="39"/>
    </row>
    <row r="29" spans="1:13" x14ac:dyDescent="0.3">
      <c r="A29" s="40"/>
      <c r="B29" s="41"/>
      <c r="C29" s="42"/>
      <c r="D29" s="14"/>
      <c r="E29" s="39"/>
      <c r="F29" s="42"/>
      <c r="H29" s="39"/>
      <c r="I29" s="40"/>
      <c r="M29" s="39"/>
    </row>
    <row r="30" spans="1:13" x14ac:dyDescent="0.3">
      <c r="A30" s="34"/>
      <c r="B30" s="48"/>
      <c r="C30" s="34"/>
      <c r="D30" s="49" t="s">
        <v>31</v>
      </c>
      <c r="E30" s="50">
        <f>SUM(E22:E29)</f>
        <v>1</v>
      </c>
      <c r="F30" s="53"/>
      <c r="G30" s="51" t="s">
        <v>31</v>
      </c>
      <c r="H30" s="50">
        <f>SUM(H22:H29)</f>
        <v>1</v>
      </c>
      <c r="I30" s="34"/>
      <c r="J30" s="35">
        <f>SUM(E30,H30)</f>
        <v>2</v>
      </c>
      <c r="K30" s="35">
        <f>IF(J30&gt;$G$3,1,(J30/$G$3))</f>
        <v>0.5</v>
      </c>
      <c r="L30" s="35"/>
      <c r="M30" s="81" t="str">
        <f>IF(J30&gt;4,"Overloaded","OK")</f>
        <v>OK</v>
      </c>
    </row>
    <row r="31" spans="1:13" x14ac:dyDescent="0.3">
      <c r="A31" s="25" t="s">
        <v>98</v>
      </c>
      <c r="B31" s="37" t="s">
        <v>30</v>
      </c>
      <c r="C31" s="61" t="s">
        <v>110</v>
      </c>
      <c r="D31" s="38">
        <v>30601710</v>
      </c>
      <c r="E31" s="39">
        <f>1.5/2</f>
        <v>0.75</v>
      </c>
      <c r="F31" s="67" t="s">
        <v>104</v>
      </c>
      <c r="G31" s="13">
        <v>30601792</v>
      </c>
      <c r="H31" s="45">
        <v>0.25</v>
      </c>
      <c r="I31" s="25"/>
      <c r="J31" s="26"/>
      <c r="K31" s="26"/>
      <c r="L31" s="26"/>
      <c r="M31" s="28"/>
    </row>
    <row r="32" spans="1:13" x14ac:dyDescent="0.3">
      <c r="A32" s="40"/>
      <c r="B32" s="40"/>
      <c r="C32" s="67" t="s">
        <v>96</v>
      </c>
      <c r="D32" s="13">
        <v>30601791</v>
      </c>
      <c r="E32" s="45">
        <v>0.25</v>
      </c>
      <c r="F32" s="67" t="s">
        <v>101</v>
      </c>
      <c r="G32" s="13">
        <v>30601794</v>
      </c>
      <c r="H32" s="45">
        <v>0.25</v>
      </c>
      <c r="I32" s="40"/>
      <c r="M32" s="39"/>
    </row>
    <row r="33" spans="1:13" x14ac:dyDescent="0.3">
      <c r="A33" s="40"/>
      <c r="B33" s="40"/>
      <c r="C33" s="67" t="s">
        <v>97</v>
      </c>
      <c r="D33" s="13">
        <v>30601793</v>
      </c>
      <c r="E33" s="45">
        <v>0.25</v>
      </c>
      <c r="F33" s="67" t="s">
        <v>92</v>
      </c>
      <c r="G33" s="13">
        <v>30601796</v>
      </c>
      <c r="H33" s="44">
        <v>0.25</v>
      </c>
      <c r="I33" s="40"/>
      <c r="M33" s="39"/>
    </row>
    <row r="34" spans="1:13" x14ac:dyDescent="0.3">
      <c r="A34" s="40"/>
      <c r="B34" s="40"/>
      <c r="C34" s="67" t="s">
        <v>102</v>
      </c>
      <c r="D34" s="13">
        <v>30601795</v>
      </c>
      <c r="E34" s="44">
        <v>0.25</v>
      </c>
      <c r="F34" s="67" t="s">
        <v>112</v>
      </c>
      <c r="G34" s="79">
        <v>30601893</v>
      </c>
      <c r="H34" s="39">
        <v>1</v>
      </c>
      <c r="I34" s="40"/>
      <c r="M34" s="39"/>
    </row>
    <row r="35" spans="1:13" x14ac:dyDescent="0.3">
      <c r="A35" s="40"/>
      <c r="B35" s="41"/>
      <c r="C35" s="67" t="s">
        <v>93</v>
      </c>
      <c r="D35" s="73" t="s">
        <v>107</v>
      </c>
      <c r="E35" s="70">
        <v>1</v>
      </c>
      <c r="F35" s="67" t="s">
        <v>93</v>
      </c>
      <c r="G35" s="73" t="s">
        <v>107</v>
      </c>
      <c r="H35" s="70">
        <v>1</v>
      </c>
      <c r="I35" s="40"/>
      <c r="M35" s="39"/>
    </row>
    <row r="36" spans="1:13" x14ac:dyDescent="0.3">
      <c r="A36" s="40"/>
      <c r="B36" s="41"/>
      <c r="C36" s="71" t="s">
        <v>108</v>
      </c>
      <c r="D36" s="72">
        <v>30601892</v>
      </c>
      <c r="E36" s="70">
        <v>1</v>
      </c>
      <c r="F36" s="42"/>
      <c r="H36" s="39"/>
      <c r="I36" s="40"/>
      <c r="M36" s="39"/>
    </row>
    <row r="37" spans="1:13" x14ac:dyDescent="0.3">
      <c r="A37" s="40"/>
      <c r="B37" s="41"/>
      <c r="C37" s="71"/>
      <c r="D37" s="72"/>
      <c r="E37" s="70"/>
      <c r="F37" s="42"/>
      <c r="H37" s="39"/>
      <c r="I37" s="40"/>
      <c r="M37" s="39"/>
    </row>
    <row r="38" spans="1:13" x14ac:dyDescent="0.3">
      <c r="A38" s="40"/>
      <c r="B38" s="41"/>
      <c r="C38" s="42"/>
      <c r="D38" s="14"/>
      <c r="E38" s="39"/>
      <c r="F38" s="42"/>
      <c r="H38" s="39"/>
      <c r="I38" s="40"/>
      <c r="M38" s="39"/>
    </row>
    <row r="39" spans="1:13" x14ac:dyDescent="0.3">
      <c r="A39" s="40"/>
      <c r="B39" s="41"/>
      <c r="C39" s="42"/>
      <c r="D39" s="14"/>
      <c r="E39" s="39"/>
      <c r="F39" s="42"/>
      <c r="H39" s="39"/>
      <c r="I39" s="40"/>
      <c r="M39" s="39"/>
    </row>
    <row r="40" spans="1:13" x14ac:dyDescent="0.3">
      <c r="A40" s="34"/>
      <c r="B40" s="48"/>
      <c r="C40" s="34"/>
      <c r="D40" s="49" t="s">
        <v>31</v>
      </c>
      <c r="E40" s="50">
        <f>SUM(E31:E35)</f>
        <v>2.5</v>
      </c>
      <c r="F40" s="53"/>
      <c r="G40" s="51" t="s">
        <v>31</v>
      </c>
      <c r="H40" s="50">
        <f>SUM(H31:H34)</f>
        <v>1.75</v>
      </c>
      <c r="I40" s="34"/>
      <c r="J40" s="35">
        <f>SUM(E40,H40)</f>
        <v>4.25</v>
      </c>
      <c r="K40" s="35">
        <f>IF(J40&gt;$G$3,1,(J40/$G$3))</f>
        <v>1</v>
      </c>
      <c r="L40" s="35"/>
      <c r="M40" s="52" t="str">
        <f>IF(J40&gt;4,"Overloaded","OK")</f>
        <v>Overloaded</v>
      </c>
    </row>
    <row r="42" spans="1:13" x14ac:dyDescent="0.3">
      <c r="J42" s="18" t="s">
        <v>34</v>
      </c>
      <c r="K42" s="18">
        <f>SUM(K21:K41)</f>
        <v>2.5</v>
      </c>
      <c r="M42" s="13" t="s">
        <v>63</v>
      </c>
    </row>
    <row r="43" spans="1:13" x14ac:dyDescent="0.3">
      <c r="J43" s="54" t="s">
        <v>62</v>
      </c>
      <c r="K43" s="54">
        <f>K42/3</f>
        <v>0.83333333333333337</v>
      </c>
      <c r="M43" s="13" t="s">
        <v>64</v>
      </c>
    </row>
    <row r="44" spans="1:13" x14ac:dyDescent="0.3">
      <c r="K44" s="55"/>
    </row>
    <row r="45" spans="1:13" x14ac:dyDescent="0.3">
      <c r="A45" s="13" t="s">
        <v>32</v>
      </c>
      <c r="C45" s="35"/>
      <c r="D45" s="35"/>
      <c r="E45" s="35"/>
      <c r="F45" s="35"/>
      <c r="G45" s="80"/>
      <c r="H45" s="35"/>
    </row>
    <row r="46" spans="1:13" x14ac:dyDescent="0.3">
      <c r="A46" s="37" t="s">
        <v>84</v>
      </c>
      <c r="B46" s="37" t="s">
        <v>33</v>
      </c>
      <c r="C46" s="71" t="s">
        <v>105</v>
      </c>
      <c r="D46" s="72">
        <v>30601894</v>
      </c>
      <c r="E46" s="68">
        <v>0.5</v>
      </c>
      <c r="F46" s="67" t="s">
        <v>93</v>
      </c>
      <c r="G46" s="73" t="s">
        <v>107</v>
      </c>
      <c r="H46" s="70">
        <v>0.5</v>
      </c>
      <c r="I46" s="25"/>
      <c r="J46" s="26"/>
      <c r="K46" s="26"/>
      <c r="L46" s="26"/>
      <c r="M46" s="28"/>
    </row>
    <row r="47" spans="1:13" x14ac:dyDescent="0.3">
      <c r="A47" s="41"/>
      <c r="B47" s="41"/>
      <c r="C47" s="71" t="s">
        <v>106</v>
      </c>
      <c r="D47" s="72">
        <v>30601894</v>
      </c>
      <c r="E47" s="70">
        <v>1.5</v>
      </c>
      <c r="F47" s="71" t="s">
        <v>105</v>
      </c>
      <c r="G47" s="72">
        <v>30601894</v>
      </c>
      <c r="H47" s="39">
        <v>0.5</v>
      </c>
      <c r="I47" s="45"/>
      <c r="M47" s="39"/>
    </row>
    <row r="48" spans="1:13" x14ac:dyDescent="0.3">
      <c r="A48" s="41"/>
      <c r="B48" s="41"/>
      <c r="C48" s="67" t="s">
        <v>93</v>
      </c>
      <c r="D48" s="73" t="s">
        <v>107</v>
      </c>
      <c r="E48" s="70">
        <v>0.5</v>
      </c>
      <c r="F48" s="71" t="s">
        <v>106</v>
      </c>
      <c r="G48" s="72">
        <v>30601894</v>
      </c>
      <c r="H48" s="70">
        <v>1.5</v>
      </c>
      <c r="I48" s="45"/>
      <c r="M48" s="39"/>
    </row>
    <row r="49" spans="1:13" x14ac:dyDescent="0.3">
      <c r="A49" s="41"/>
      <c r="B49" s="41"/>
      <c r="C49" s="44"/>
      <c r="D49" s="43"/>
      <c r="E49" s="44"/>
      <c r="F49" s="67"/>
      <c r="G49" s="73"/>
      <c r="H49" s="70"/>
      <c r="I49" s="45"/>
      <c r="M49" s="39"/>
    </row>
    <row r="50" spans="1:13" x14ac:dyDescent="0.3">
      <c r="A50" s="41"/>
      <c r="B50" s="41"/>
      <c r="C50" s="44"/>
      <c r="D50" s="43"/>
      <c r="E50" s="39"/>
      <c r="F50" s="42"/>
      <c r="G50" s="47"/>
      <c r="H50" s="39"/>
      <c r="I50" s="45"/>
      <c r="M50" s="39"/>
    </row>
    <row r="51" spans="1:13" x14ac:dyDescent="0.3">
      <c r="A51" s="41"/>
      <c r="B51" s="41"/>
      <c r="C51" s="42"/>
      <c r="D51" s="14"/>
      <c r="E51" s="39"/>
      <c r="F51" s="42"/>
      <c r="H51" s="39"/>
      <c r="I51" s="45"/>
      <c r="M51" s="39"/>
    </row>
    <row r="52" spans="1:13" x14ac:dyDescent="0.3">
      <c r="A52" s="41"/>
      <c r="B52" s="41"/>
      <c r="C52" s="42"/>
      <c r="D52" s="14"/>
      <c r="E52" s="39"/>
      <c r="F52" s="42"/>
      <c r="H52" s="39"/>
      <c r="I52" s="40"/>
      <c r="M52" s="39"/>
    </row>
    <row r="53" spans="1:13" x14ac:dyDescent="0.3">
      <c r="A53" s="48"/>
      <c r="B53" s="48"/>
      <c r="C53" s="34"/>
      <c r="D53" s="49" t="s">
        <v>31</v>
      </c>
      <c r="E53" s="50">
        <f>SUM(E46:E49)</f>
        <v>2.5</v>
      </c>
      <c r="F53" s="53"/>
      <c r="G53" s="51" t="s">
        <v>31</v>
      </c>
      <c r="H53" s="50">
        <f>SUM(H46:H49)</f>
        <v>2.5</v>
      </c>
      <c r="I53" s="34"/>
      <c r="J53" s="35">
        <f>SUM(E53,H53)</f>
        <v>5</v>
      </c>
      <c r="K53" s="35">
        <f>IF(J53&gt;$G$3,1,(J53/$G$3))</f>
        <v>1</v>
      </c>
      <c r="L53" s="35"/>
      <c r="M53" s="52" t="str">
        <f>IF(J53&gt;4,"Overloaded","OK")</f>
        <v>Overloaded</v>
      </c>
    </row>
    <row r="54" spans="1:13" x14ac:dyDescent="0.3">
      <c r="A54" s="37" t="s">
        <v>85</v>
      </c>
      <c r="B54" s="13" t="s">
        <v>33</v>
      </c>
      <c r="C54" s="71" t="s">
        <v>108</v>
      </c>
      <c r="D54" s="72">
        <v>30601892</v>
      </c>
      <c r="E54" s="70">
        <v>0.5</v>
      </c>
      <c r="F54" s="63" t="s">
        <v>89</v>
      </c>
      <c r="G54" s="77">
        <v>30601770</v>
      </c>
      <c r="H54" s="78">
        <v>1.5</v>
      </c>
      <c r="I54" s="25"/>
      <c r="J54" s="26"/>
      <c r="K54" s="26"/>
      <c r="L54" s="26"/>
      <c r="M54" s="28"/>
    </row>
    <row r="55" spans="1:13" x14ac:dyDescent="0.3">
      <c r="A55" s="41"/>
      <c r="B55" s="41"/>
      <c r="C55" s="62"/>
      <c r="D55" s="43"/>
      <c r="E55" s="45"/>
      <c r="F55" s="62"/>
      <c r="G55" s="43"/>
      <c r="H55" s="39"/>
      <c r="I55" s="45"/>
      <c r="M55" s="39"/>
    </row>
    <row r="56" spans="1:13" x14ac:dyDescent="0.3">
      <c r="A56" s="41"/>
      <c r="B56" s="41"/>
      <c r="C56" s="44"/>
      <c r="E56" s="44"/>
      <c r="F56" s="40"/>
      <c r="G56" s="47"/>
      <c r="H56" s="39"/>
      <c r="I56" s="45"/>
      <c r="M56" s="39"/>
    </row>
    <row r="57" spans="1:13" x14ac:dyDescent="0.3">
      <c r="A57" s="41"/>
      <c r="B57" s="41"/>
      <c r="C57" s="44"/>
      <c r="D57" s="43"/>
      <c r="E57" s="39"/>
      <c r="F57" s="40"/>
      <c r="G57" s="47"/>
      <c r="H57" s="39"/>
      <c r="I57" s="45"/>
      <c r="M57" s="39"/>
    </row>
    <row r="58" spans="1:13" x14ac:dyDescent="0.3">
      <c r="A58" s="41"/>
      <c r="B58" s="41"/>
      <c r="C58" s="42"/>
      <c r="D58" s="14"/>
      <c r="E58" s="39"/>
      <c r="F58" s="42"/>
      <c r="H58" s="39"/>
      <c r="I58" s="40"/>
      <c r="M58" s="39"/>
    </row>
    <row r="59" spans="1:13" x14ac:dyDescent="0.3">
      <c r="A59" s="41"/>
      <c r="B59" s="41"/>
      <c r="C59" s="40"/>
      <c r="E59" s="39"/>
      <c r="F59" s="42"/>
      <c r="H59" s="39"/>
      <c r="I59" s="40"/>
      <c r="M59" s="39"/>
    </row>
    <row r="60" spans="1:13" x14ac:dyDescent="0.3">
      <c r="A60" s="48"/>
      <c r="B60" s="48"/>
      <c r="C60" s="34"/>
      <c r="D60" s="49" t="s">
        <v>31</v>
      </c>
      <c r="E60" s="50">
        <f>SUM(E54:E57)</f>
        <v>0.5</v>
      </c>
      <c r="F60" s="53"/>
      <c r="G60" s="51" t="s">
        <v>31</v>
      </c>
      <c r="H60" s="50">
        <f>SUM(H54:H57)</f>
        <v>1.5</v>
      </c>
      <c r="I60" s="34"/>
      <c r="J60" s="35">
        <f>SUM(E60,H60)</f>
        <v>2</v>
      </c>
      <c r="K60" s="35">
        <f>IF(J60&gt;$G$3,1,(J60/$G$3))</f>
        <v>0.5</v>
      </c>
      <c r="L60" s="35"/>
      <c r="M60" s="81" t="str">
        <f>IF(J60&gt;4,"Overloaded","OK")</f>
        <v>OK</v>
      </c>
    </row>
    <row r="61" spans="1:13" x14ac:dyDescent="0.3">
      <c r="A61" s="37" t="s">
        <v>86</v>
      </c>
      <c r="B61" s="13" t="s">
        <v>33</v>
      </c>
      <c r="C61" s="71" t="s">
        <v>105</v>
      </c>
      <c r="D61" s="72">
        <v>30601894</v>
      </c>
      <c r="E61" s="68">
        <v>1</v>
      </c>
      <c r="F61" s="71" t="s">
        <v>105</v>
      </c>
      <c r="G61" s="72">
        <v>30601894</v>
      </c>
      <c r="H61" s="39">
        <v>1</v>
      </c>
      <c r="I61" s="25"/>
      <c r="J61" s="26"/>
      <c r="K61" s="26"/>
      <c r="L61" s="26"/>
      <c r="M61" s="28"/>
    </row>
    <row r="62" spans="1:13" x14ac:dyDescent="0.3">
      <c r="A62" s="41"/>
      <c r="B62" s="39"/>
      <c r="C62" s="71" t="s">
        <v>106</v>
      </c>
      <c r="D62" s="72">
        <v>30601894</v>
      </c>
      <c r="E62" s="70">
        <v>1</v>
      </c>
      <c r="F62" s="71" t="s">
        <v>106</v>
      </c>
      <c r="G62" s="72">
        <v>30601894</v>
      </c>
      <c r="H62" s="70">
        <v>1</v>
      </c>
      <c r="I62" s="40"/>
      <c r="M62" s="39"/>
    </row>
    <row r="63" spans="1:13" x14ac:dyDescent="0.3">
      <c r="A63" s="41"/>
      <c r="B63" s="39"/>
      <c r="C63" s="62"/>
      <c r="D63" s="43"/>
      <c r="E63" s="39"/>
      <c r="F63" s="62"/>
      <c r="G63" s="43"/>
      <c r="H63" s="39"/>
      <c r="I63" s="40"/>
      <c r="M63" s="39"/>
    </row>
    <row r="64" spans="1:13" x14ac:dyDescent="0.3">
      <c r="A64" s="48"/>
      <c r="B64" s="36"/>
      <c r="C64" s="64"/>
      <c r="D64" s="49" t="s">
        <v>31</v>
      </c>
      <c r="E64" s="50">
        <f>SUM(E61:E63)</f>
        <v>2</v>
      </c>
      <c r="F64" s="65"/>
      <c r="G64" s="51" t="s">
        <v>31</v>
      </c>
      <c r="H64" s="50">
        <f>SUM(H61:H63)</f>
        <v>2</v>
      </c>
      <c r="I64" s="34"/>
      <c r="J64" s="35">
        <f>SUM(E64,H64)</f>
        <v>4</v>
      </c>
      <c r="K64" s="35">
        <f>IF(J64&gt;$G$3,1,(J64/$G$3))</f>
        <v>1</v>
      </c>
      <c r="L64" s="35"/>
      <c r="M64" s="81" t="str">
        <f>IF(J64&gt;4,"Overloaded","OK")</f>
        <v>OK</v>
      </c>
    </row>
    <row r="65" spans="1:13" x14ac:dyDescent="0.3">
      <c r="A65" s="37" t="s">
        <v>82</v>
      </c>
      <c r="B65" s="37" t="s">
        <v>33</v>
      </c>
      <c r="C65" s="63" t="s">
        <v>94</v>
      </c>
      <c r="D65" s="38">
        <v>30601701</v>
      </c>
      <c r="E65" s="28">
        <v>1.5</v>
      </c>
      <c r="F65" s="71" t="s">
        <v>88</v>
      </c>
      <c r="G65" s="14">
        <v>30601722</v>
      </c>
      <c r="H65" s="44">
        <v>1.5</v>
      </c>
      <c r="I65" s="25"/>
      <c r="J65" s="26"/>
      <c r="K65" s="26"/>
      <c r="L65" s="26"/>
      <c r="M65" s="28"/>
    </row>
    <row r="66" spans="1:13" x14ac:dyDescent="0.3">
      <c r="A66" s="41"/>
      <c r="B66" s="41"/>
      <c r="C66" s="68" t="s">
        <v>95</v>
      </c>
      <c r="D66" s="13">
        <v>30601702</v>
      </c>
      <c r="E66" s="45">
        <v>1.5</v>
      </c>
      <c r="F66" s="67" t="s">
        <v>112</v>
      </c>
      <c r="G66" s="79">
        <v>30601893</v>
      </c>
      <c r="H66" s="39">
        <v>0.5</v>
      </c>
      <c r="I66" s="45"/>
      <c r="M66" s="39"/>
    </row>
    <row r="67" spans="1:13" x14ac:dyDescent="0.3">
      <c r="A67" s="41"/>
      <c r="B67" s="41"/>
      <c r="C67" s="71" t="s">
        <v>105</v>
      </c>
      <c r="D67" s="72">
        <v>30601894</v>
      </c>
      <c r="E67" s="68">
        <v>1</v>
      </c>
      <c r="F67" s="71" t="s">
        <v>105</v>
      </c>
      <c r="G67" s="72">
        <v>30601894</v>
      </c>
      <c r="H67" s="39">
        <v>1</v>
      </c>
      <c r="I67" s="45"/>
      <c r="M67" s="39"/>
    </row>
    <row r="68" spans="1:13" x14ac:dyDescent="0.3">
      <c r="A68" s="41"/>
      <c r="B68" s="41"/>
      <c r="C68" s="71" t="s">
        <v>106</v>
      </c>
      <c r="D68" s="72">
        <v>30601894</v>
      </c>
      <c r="E68" s="70">
        <v>3</v>
      </c>
      <c r="F68" s="71" t="s">
        <v>106</v>
      </c>
      <c r="G68" s="72">
        <v>30601894</v>
      </c>
      <c r="H68" s="70">
        <v>3</v>
      </c>
      <c r="I68" s="45"/>
      <c r="M68" s="39"/>
    </row>
    <row r="69" spans="1:13" x14ac:dyDescent="0.3">
      <c r="A69" s="41"/>
      <c r="B69" s="41"/>
      <c r="C69" s="67" t="s">
        <v>93</v>
      </c>
      <c r="D69" s="73" t="s">
        <v>107</v>
      </c>
      <c r="E69" s="70">
        <v>1</v>
      </c>
      <c r="F69" s="62"/>
      <c r="G69" s="43"/>
      <c r="H69" s="39"/>
      <c r="I69" s="45"/>
      <c r="M69" s="39"/>
    </row>
    <row r="70" spans="1:13" x14ac:dyDescent="0.3">
      <c r="A70" s="41"/>
      <c r="B70" s="41"/>
      <c r="C70" s="71" t="s">
        <v>108</v>
      </c>
      <c r="D70" s="72">
        <v>30601892</v>
      </c>
      <c r="E70" s="70">
        <v>0.5</v>
      </c>
      <c r="F70" s="60"/>
      <c r="H70" s="39"/>
      <c r="I70" s="45"/>
      <c r="M70" s="39"/>
    </row>
    <row r="71" spans="1:13" x14ac:dyDescent="0.3">
      <c r="A71" s="41"/>
      <c r="B71" s="41"/>
      <c r="C71" s="62"/>
      <c r="D71" s="43"/>
      <c r="E71" s="39"/>
      <c r="F71" s="42"/>
      <c r="H71" s="39"/>
      <c r="I71" s="40"/>
      <c r="M71" s="39"/>
    </row>
    <row r="72" spans="1:13" x14ac:dyDescent="0.3">
      <c r="A72" s="48"/>
      <c r="B72" s="48"/>
      <c r="C72" s="34"/>
      <c r="D72" s="49" t="s">
        <v>31</v>
      </c>
      <c r="E72" s="50">
        <f>SUM(E65:E68)</f>
        <v>7</v>
      </c>
      <c r="F72" s="53"/>
      <c r="G72" s="51" t="s">
        <v>31</v>
      </c>
      <c r="H72" s="50">
        <f>SUM(H65:H68)</f>
        <v>6</v>
      </c>
      <c r="I72" s="34"/>
      <c r="J72" s="35">
        <f>SUM(E72,H72)</f>
        <v>13</v>
      </c>
      <c r="K72" s="35">
        <f>IF(J72&gt;$G$3,1,(J72/$G$3))</f>
        <v>1</v>
      </c>
      <c r="L72" s="35"/>
      <c r="M72" s="52" t="str">
        <f>IF(J72&gt;4,"Overloaded","OK")</f>
        <v>Overloaded</v>
      </c>
    </row>
    <row r="75" spans="1:13" x14ac:dyDescent="0.3">
      <c r="J75" s="18" t="s">
        <v>34</v>
      </c>
      <c r="K75" s="18">
        <f>SUM(K53:K74)</f>
        <v>3.5</v>
      </c>
      <c r="M75" s="13" t="s">
        <v>67</v>
      </c>
    </row>
    <row r="76" spans="1:13" x14ac:dyDescent="0.3">
      <c r="J76" s="54" t="s">
        <v>62</v>
      </c>
      <c r="K76" s="54">
        <f>K75/3</f>
        <v>1.1666666666666667</v>
      </c>
      <c r="M76" s="13" t="s">
        <v>68</v>
      </c>
    </row>
    <row r="77" spans="1:13" x14ac:dyDescent="0.3">
      <c r="A77" s="13" t="s">
        <v>87</v>
      </c>
      <c r="C77" s="35"/>
      <c r="D77" s="35"/>
      <c r="E77" s="35"/>
      <c r="F77" s="35"/>
      <c r="G77" s="80"/>
      <c r="H77" s="35"/>
    </row>
    <row r="78" spans="1:13" x14ac:dyDescent="0.3">
      <c r="A78" s="37" t="s">
        <v>90</v>
      </c>
      <c r="B78" s="37" t="s">
        <v>33</v>
      </c>
      <c r="C78" s="71" t="s">
        <v>105</v>
      </c>
      <c r="D78" s="72">
        <v>30601894</v>
      </c>
      <c r="E78" s="68">
        <v>0.5</v>
      </c>
      <c r="F78" s="71" t="s">
        <v>105</v>
      </c>
      <c r="G78" s="72">
        <v>30601894</v>
      </c>
      <c r="H78" s="39">
        <v>0.5</v>
      </c>
      <c r="I78" s="25"/>
      <c r="J78" s="26"/>
      <c r="K78" s="26"/>
      <c r="L78" s="26"/>
      <c r="M78" s="28"/>
    </row>
    <row r="79" spans="1:13" x14ac:dyDescent="0.3">
      <c r="A79" s="41"/>
      <c r="B79" s="40"/>
      <c r="C79" s="40"/>
      <c r="D79" s="43"/>
      <c r="E79" s="45"/>
      <c r="F79" s="40"/>
      <c r="G79" s="43"/>
      <c r="H79" s="39"/>
      <c r="I79" s="40"/>
      <c r="M79" s="39"/>
    </row>
    <row r="80" spans="1:13" x14ac:dyDescent="0.3">
      <c r="A80" s="41"/>
      <c r="B80" s="41"/>
      <c r="C80" s="40"/>
      <c r="E80" s="39"/>
      <c r="F80" s="45"/>
      <c r="H80" s="39"/>
      <c r="I80" s="40"/>
      <c r="M80" s="39"/>
    </row>
    <row r="81" spans="1:13" x14ac:dyDescent="0.3">
      <c r="A81" s="48"/>
      <c r="B81" s="48"/>
      <c r="C81" s="34"/>
      <c r="D81" s="49" t="s">
        <v>31</v>
      </c>
      <c r="E81" s="50">
        <f>SUM(E78:E80)</f>
        <v>0.5</v>
      </c>
      <c r="F81" s="49"/>
      <c r="G81" s="51" t="s">
        <v>31</v>
      </c>
      <c r="H81" s="50">
        <f>SUM(H78:H80)</f>
        <v>0.5</v>
      </c>
      <c r="I81" s="34"/>
      <c r="J81" s="35">
        <f>SUM(E81,H81)</f>
        <v>1</v>
      </c>
      <c r="K81" s="35">
        <f>IF(J81&gt;$G$3,1,(J81/$G$3))</f>
        <v>0.25</v>
      </c>
      <c r="L81" s="35"/>
      <c r="M81" s="81" t="str">
        <f>IF(J81&gt;4,"Overloaded","OK")</f>
        <v>OK</v>
      </c>
    </row>
    <row r="82" spans="1:13" x14ac:dyDescent="0.3">
      <c r="A82" s="37" t="s">
        <v>91</v>
      </c>
      <c r="B82" s="13" t="s">
        <v>33</v>
      </c>
      <c r="C82" s="71" t="s">
        <v>105</v>
      </c>
      <c r="D82" s="72">
        <v>30601894</v>
      </c>
      <c r="E82" s="68">
        <v>0.5</v>
      </c>
      <c r="F82" s="71" t="s">
        <v>105</v>
      </c>
      <c r="G82" s="72">
        <v>30601894</v>
      </c>
      <c r="H82" s="39">
        <v>0.5</v>
      </c>
      <c r="I82" s="25"/>
      <c r="J82" s="26"/>
      <c r="K82" s="26"/>
      <c r="L82" s="26"/>
      <c r="M82" s="28"/>
    </row>
    <row r="83" spans="1:13" x14ac:dyDescent="0.3">
      <c r="A83" s="41"/>
      <c r="B83" s="41"/>
      <c r="C83" s="71" t="s">
        <v>106</v>
      </c>
      <c r="D83" s="72">
        <v>30601894</v>
      </c>
      <c r="E83" s="70">
        <v>0.5</v>
      </c>
      <c r="F83" s="71" t="s">
        <v>106</v>
      </c>
      <c r="G83" s="72">
        <v>30601894</v>
      </c>
      <c r="H83" s="70">
        <v>0.5</v>
      </c>
      <c r="I83" s="40"/>
      <c r="M83" s="39"/>
    </row>
    <row r="84" spans="1:13" x14ac:dyDescent="0.3">
      <c r="A84" s="41"/>
      <c r="B84" s="41"/>
      <c r="C84" s="40"/>
      <c r="E84" s="39"/>
      <c r="F84" s="45"/>
      <c r="H84" s="39"/>
      <c r="I84" s="40"/>
      <c r="M84" s="39"/>
    </row>
    <row r="85" spans="1:13" x14ac:dyDescent="0.3">
      <c r="A85" s="48"/>
      <c r="B85" s="48"/>
      <c r="C85" s="34"/>
      <c r="D85" s="49" t="s">
        <v>31</v>
      </c>
      <c r="E85" s="50">
        <f>SUM(E82:E84)</f>
        <v>1</v>
      </c>
      <c r="F85" s="49"/>
      <c r="G85" s="51" t="s">
        <v>31</v>
      </c>
      <c r="H85" s="50">
        <f>SUM(H82:H84)</f>
        <v>1</v>
      </c>
      <c r="I85" s="34"/>
      <c r="J85" s="35">
        <f>SUM(E85,H85)</f>
        <v>2</v>
      </c>
      <c r="K85" s="35">
        <f>IF(J85&gt;$G$3,1,(J85/$G$3))</f>
        <v>0.5</v>
      </c>
      <c r="L85" s="35"/>
      <c r="M85" s="81" t="str">
        <f>IF(J85&gt;4,"Overloaded","OK")</f>
        <v>OK</v>
      </c>
    </row>
    <row r="86" spans="1:13" x14ac:dyDescent="0.3">
      <c r="A86" s="37" t="s">
        <v>103</v>
      </c>
      <c r="B86" s="13" t="s">
        <v>33</v>
      </c>
      <c r="C86" s="67" t="s">
        <v>93</v>
      </c>
      <c r="D86" s="73" t="s">
        <v>107</v>
      </c>
      <c r="E86" s="70">
        <v>0.5</v>
      </c>
      <c r="F86" s="71" t="s">
        <v>106</v>
      </c>
      <c r="G86" s="72">
        <v>30601894</v>
      </c>
      <c r="H86" s="70">
        <v>0.5</v>
      </c>
      <c r="I86" s="25"/>
      <c r="J86" s="26"/>
      <c r="K86" s="26"/>
      <c r="L86" s="26"/>
      <c r="M86" s="28"/>
    </row>
    <row r="87" spans="1:13" x14ac:dyDescent="0.3">
      <c r="A87" s="41"/>
      <c r="B87" s="41"/>
      <c r="C87" s="71" t="s">
        <v>106</v>
      </c>
      <c r="D87" s="72">
        <v>30601894</v>
      </c>
      <c r="E87" s="70">
        <v>0.5</v>
      </c>
      <c r="F87" s="67" t="s">
        <v>93</v>
      </c>
      <c r="G87" s="73" t="s">
        <v>107</v>
      </c>
      <c r="H87" s="70">
        <v>1</v>
      </c>
      <c r="I87" s="40"/>
      <c r="M87" s="39"/>
    </row>
    <row r="88" spans="1:13" x14ac:dyDescent="0.3">
      <c r="A88" s="41"/>
      <c r="B88" s="41"/>
      <c r="C88" s="40"/>
      <c r="E88" s="39"/>
      <c r="F88" s="45"/>
      <c r="H88" s="39"/>
      <c r="I88" s="40"/>
      <c r="M88" s="39"/>
    </row>
    <row r="89" spans="1:13" x14ac:dyDescent="0.3">
      <c r="A89" s="48"/>
      <c r="B89" s="48"/>
      <c r="C89" s="34"/>
      <c r="D89" s="49" t="s">
        <v>31</v>
      </c>
      <c r="E89" s="50">
        <f>SUM(E86:E88)</f>
        <v>1</v>
      </c>
      <c r="F89" s="49"/>
      <c r="G89" s="51" t="s">
        <v>31</v>
      </c>
      <c r="H89" s="50">
        <f>SUM(H86:H88)</f>
        <v>1.5</v>
      </c>
      <c r="I89" s="34"/>
      <c r="J89" s="35">
        <f>SUM(E89,H89)</f>
        <v>2.5</v>
      </c>
      <c r="K89" s="35">
        <f>IF(J89&gt;$G$3,1,(J89/$G$3))</f>
        <v>0.625</v>
      </c>
      <c r="L89" s="35"/>
      <c r="M89" s="81" t="str">
        <f>IF(J89&gt;4,"Overloaded","OK")</f>
        <v>OK</v>
      </c>
    </row>
    <row r="90" spans="1:13" x14ac:dyDescent="0.3">
      <c r="K90" s="55"/>
    </row>
    <row r="91" spans="1:13" x14ac:dyDescent="0.3">
      <c r="J91" s="56"/>
      <c r="K91" s="56"/>
    </row>
    <row r="92" spans="1:13" x14ac:dyDescent="0.3">
      <c r="A92" s="45"/>
      <c r="B92" s="45"/>
      <c r="C92" s="45"/>
      <c r="D92" s="45"/>
      <c r="E92" s="45"/>
      <c r="F92" s="45"/>
      <c r="G92" s="47"/>
      <c r="H92" s="45"/>
      <c r="I92" s="45"/>
      <c r="K92" s="55"/>
    </row>
    <row r="93" spans="1:13" x14ac:dyDescent="0.3">
      <c r="A93" s="57"/>
      <c r="B93" s="45"/>
      <c r="C93" s="45"/>
      <c r="D93" s="45"/>
      <c r="E93" s="45"/>
      <c r="F93" s="45"/>
      <c r="G93" s="47"/>
      <c r="H93" s="45"/>
      <c r="I93" s="45"/>
    </row>
    <row r="94" spans="1:13" x14ac:dyDescent="0.3">
      <c r="A94" s="45"/>
      <c r="B94" s="45"/>
      <c r="C94" s="45"/>
      <c r="D94" s="45"/>
      <c r="E94" s="45"/>
      <c r="F94" s="45"/>
      <c r="G94" s="47"/>
      <c r="H94" s="45"/>
      <c r="I94" s="45"/>
    </row>
    <row r="95" spans="1:13" x14ac:dyDescent="0.3">
      <c r="A95" s="45"/>
      <c r="B95" s="45"/>
      <c r="C95" s="45"/>
      <c r="D95" s="45"/>
      <c r="E95" s="45"/>
      <c r="F95" s="45"/>
      <c r="G95" s="47"/>
      <c r="H95" s="45"/>
      <c r="I95" s="45"/>
      <c r="J95" s="43"/>
    </row>
    <row r="96" spans="1:13" x14ac:dyDescent="0.3">
      <c r="A96" s="45"/>
      <c r="B96" s="45"/>
      <c r="C96" s="45"/>
      <c r="D96" s="45"/>
      <c r="E96" s="45"/>
      <c r="F96" s="45"/>
      <c r="G96" s="47"/>
      <c r="H96" s="45"/>
      <c r="I96" s="45"/>
    </row>
    <row r="97" spans="1:14" x14ac:dyDescent="0.3">
      <c r="A97" s="45"/>
      <c r="B97" s="45"/>
      <c r="C97" s="45"/>
      <c r="D97" s="45"/>
      <c r="E97" s="45"/>
      <c r="F97" s="45"/>
      <c r="G97" s="47"/>
      <c r="H97" s="45"/>
      <c r="I97" s="45"/>
    </row>
    <row r="98" spans="1:14" x14ac:dyDescent="0.3">
      <c r="A98" s="45"/>
      <c r="B98" s="45"/>
      <c r="C98" s="45"/>
      <c r="D98" s="45"/>
      <c r="E98" s="45"/>
      <c r="F98" s="45"/>
      <c r="G98" s="47"/>
      <c r="H98" s="45"/>
      <c r="I98" s="45"/>
    </row>
    <row r="99" spans="1:14" x14ac:dyDescent="0.3">
      <c r="A99" s="45"/>
      <c r="B99" s="45"/>
      <c r="C99" s="45"/>
      <c r="D99" s="45"/>
      <c r="E99" s="45"/>
      <c r="F99" s="45"/>
      <c r="G99" s="47"/>
      <c r="H99" s="45"/>
      <c r="I99" s="45"/>
    </row>
    <row r="100" spans="1:14" x14ac:dyDescent="0.3">
      <c r="A100" s="45"/>
      <c r="B100" s="45"/>
      <c r="C100" s="45"/>
      <c r="D100" s="45"/>
      <c r="E100" s="45"/>
      <c r="F100" s="45"/>
      <c r="G100" s="47"/>
      <c r="H100" s="45"/>
      <c r="I100" s="45"/>
    </row>
    <row r="101" spans="1:14" x14ac:dyDescent="0.3">
      <c r="A101" s="45"/>
      <c r="B101" s="45"/>
      <c r="C101" s="45"/>
      <c r="D101" s="45"/>
      <c r="E101" s="45"/>
      <c r="F101" s="45"/>
      <c r="G101" s="47"/>
      <c r="H101" s="45"/>
      <c r="I101" s="45"/>
    </row>
    <row r="102" spans="1:14" x14ac:dyDescent="0.3">
      <c r="A102" s="45"/>
      <c r="B102" s="45"/>
      <c r="C102" s="45"/>
      <c r="D102" s="45"/>
      <c r="E102" s="45"/>
      <c r="F102" s="45"/>
      <c r="G102" s="47"/>
      <c r="H102" s="45"/>
      <c r="I102" s="44"/>
      <c r="J102" s="58"/>
      <c r="K102" s="58"/>
      <c r="L102" s="58"/>
      <c r="M102" s="58"/>
      <c r="N102" s="58"/>
    </row>
    <row r="103" spans="1:14" x14ac:dyDescent="0.3">
      <c r="A103" s="45"/>
      <c r="B103" s="45"/>
      <c r="C103" s="45"/>
      <c r="D103" s="45"/>
      <c r="E103" s="45"/>
      <c r="F103" s="45"/>
      <c r="G103" s="47"/>
      <c r="H103" s="45"/>
      <c r="I103" s="44"/>
      <c r="J103" s="58"/>
      <c r="K103" s="58"/>
      <c r="L103" s="58"/>
      <c r="M103" s="58"/>
      <c r="N103" s="58"/>
    </row>
    <row r="104" spans="1:14" x14ac:dyDescent="0.3">
      <c r="I104" s="58"/>
      <c r="J104" s="59"/>
      <c r="K104" s="59"/>
      <c r="L104" s="58"/>
      <c r="M104" s="58"/>
      <c r="N104" s="58"/>
    </row>
    <row r="105" spans="1:14" x14ac:dyDescent="0.3">
      <c r="I105" s="58"/>
      <c r="J105" s="58"/>
      <c r="K105" s="58"/>
      <c r="L105" s="58"/>
      <c r="M105" s="58"/>
      <c r="N105" s="58"/>
    </row>
    <row r="106" spans="1:14" x14ac:dyDescent="0.3">
      <c r="I106" s="58"/>
      <c r="J106" s="59"/>
      <c r="K106" s="59"/>
      <c r="L106" s="58"/>
      <c r="M106" s="58"/>
      <c r="N106" s="58"/>
    </row>
    <row r="107" spans="1:14" x14ac:dyDescent="0.3">
      <c r="I107" s="58"/>
      <c r="J107" s="58"/>
      <c r="K107" s="58"/>
      <c r="L107" s="58"/>
      <c r="M107" s="58"/>
      <c r="N107" s="58"/>
    </row>
    <row r="108" spans="1:14" x14ac:dyDescent="0.3">
      <c r="I108" s="58"/>
      <c r="J108" s="58"/>
      <c r="K108" s="58"/>
      <c r="L108" s="58"/>
      <c r="M108" s="58"/>
      <c r="N108" s="58"/>
    </row>
    <row r="109" spans="1:14" x14ac:dyDescent="0.3">
      <c r="I109" s="58"/>
      <c r="J109" s="58"/>
      <c r="K109" s="58"/>
      <c r="L109" s="58"/>
      <c r="M109" s="58"/>
      <c r="N109" s="58"/>
    </row>
    <row r="110" spans="1:14" x14ac:dyDescent="0.3">
      <c r="I110" s="58"/>
      <c r="J110" s="58"/>
      <c r="K110" s="58"/>
      <c r="L110" s="58"/>
      <c r="M110" s="58"/>
      <c r="N110" s="58"/>
    </row>
    <row r="111" spans="1:14" x14ac:dyDescent="0.3">
      <c r="I111" s="58"/>
      <c r="J111" s="59"/>
      <c r="K111" s="59"/>
      <c r="L111" s="58"/>
      <c r="M111" s="58"/>
      <c r="N111" s="58"/>
    </row>
    <row r="112" spans="1:14" x14ac:dyDescent="0.3">
      <c r="I112" s="58"/>
      <c r="J112" s="59"/>
      <c r="K112" s="59"/>
      <c r="L112" s="58"/>
      <c r="M112" s="58"/>
      <c r="N112" s="58"/>
    </row>
    <row r="113" spans="9:14" x14ac:dyDescent="0.3">
      <c r="I113" s="58"/>
      <c r="J113" s="59"/>
      <c r="K113" s="59"/>
      <c r="L113" s="58"/>
      <c r="M113" s="58"/>
      <c r="N113" s="58"/>
    </row>
    <row r="114" spans="9:14" x14ac:dyDescent="0.3">
      <c r="I114" s="58"/>
      <c r="J114" s="59"/>
      <c r="K114" s="59"/>
      <c r="L114" s="58"/>
      <c r="M114" s="58"/>
      <c r="N114" s="58"/>
    </row>
    <row r="115" spans="9:14" x14ac:dyDescent="0.3">
      <c r="I115" s="58"/>
      <c r="J115" s="59"/>
      <c r="K115" s="59"/>
      <c r="L115" s="58"/>
      <c r="M115" s="58"/>
      <c r="N115" s="58"/>
    </row>
    <row r="116" spans="9:14" x14ac:dyDescent="0.3">
      <c r="I116" s="58"/>
      <c r="J116" s="58"/>
      <c r="K116" s="58"/>
      <c r="L116" s="58"/>
      <c r="M116" s="58"/>
      <c r="N116" s="58"/>
    </row>
    <row r="117" spans="9:14" x14ac:dyDescent="0.3">
      <c r="I117" s="58"/>
      <c r="J117" s="58"/>
      <c r="K117" s="58"/>
      <c r="L117" s="58"/>
      <c r="M117" s="58"/>
      <c r="N117" s="58"/>
    </row>
    <row r="118" spans="9:14" x14ac:dyDescent="0.3">
      <c r="I118" s="58"/>
      <c r="J118" s="58"/>
      <c r="K118" s="58"/>
      <c r="L118" s="58"/>
      <c r="M118" s="58"/>
      <c r="N118" s="58"/>
    </row>
    <row r="119" spans="9:14" x14ac:dyDescent="0.3">
      <c r="I119" s="58"/>
      <c r="J119" s="58"/>
      <c r="K119" s="58"/>
      <c r="L119" s="58"/>
      <c r="M119" s="58"/>
      <c r="N119" s="58"/>
    </row>
  </sheetData>
  <pageMargins left="0.7" right="0.7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31"/>
  <sheetViews>
    <sheetView workbookViewId="0">
      <selection activeCell="I11" sqref="I11"/>
    </sheetView>
  </sheetViews>
  <sheetFormatPr defaultRowHeight="14.4" x14ac:dyDescent="0.3"/>
  <sheetData>
    <row r="1" spans="1:23" x14ac:dyDescent="0.3">
      <c r="A1" s="1" t="s">
        <v>35</v>
      </c>
    </row>
    <row r="3" spans="1:23" x14ac:dyDescent="0.3">
      <c r="A3" s="2"/>
      <c r="B3" s="2" t="s">
        <v>36</v>
      </c>
    </row>
    <row r="5" spans="1:23" x14ac:dyDescent="0.3">
      <c r="A5" s="1" t="s">
        <v>37</v>
      </c>
    </row>
    <row r="6" spans="1:23" x14ac:dyDescent="0.3">
      <c r="A6" s="1"/>
    </row>
    <row r="7" spans="1:23" x14ac:dyDescent="0.3">
      <c r="A7" s="1"/>
      <c r="B7" s="7" t="s">
        <v>38</v>
      </c>
      <c r="M7" s="7" t="s">
        <v>39</v>
      </c>
    </row>
    <row r="8" spans="1:23" x14ac:dyDescent="0.3">
      <c r="A8" s="1"/>
      <c r="B8" s="7"/>
      <c r="M8" s="7"/>
    </row>
    <row r="9" spans="1:23" x14ac:dyDescent="0.3">
      <c r="A9" s="1"/>
      <c r="B9" s="7"/>
      <c r="H9" s="6"/>
      <c r="I9" s="6" t="s">
        <v>40</v>
      </c>
      <c r="M9" s="7"/>
      <c r="V9" s="6"/>
      <c r="W9" s="6" t="s">
        <v>41</v>
      </c>
    </row>
    <row r="10" spans="1:23" x14ac:dyDescent="0.3">
      <c r="M10" s="7"/>
    </row>
    <row r="11" spans="1:23" x14ac:dyDescent="0.3">
      <c r="M11" s="7"/>
    </row>
    <row r="12" spans="1:23" x14ac:dyDescent="0.3">
      <c r="H12" s="6"/>
      <c r="M12" s="6" t="s">
        <v>42</v>
      </c>
      <c r="R12" s="6"/>
      <c r="S12" s="6" t="s">
        <v>43</v>
      </c>
    </row>
    <row r="15" spans="1:23" x14ac:dyDescent="0.3">
      <c r="M15" s="7"/>
    </row>
    <row r="16" spans="1:23" x14ac:dyDescent="0.3">
      <c r="M16" s="6" t="s">
        <v>44</v>
      </c>
      <c r="S16" t="s">
        <v>45</v>
      </c>
      <c r="U16" s="8"/>
      <c r="V16" s="8"/>
    </row>
    <row r="19" spans="1:20" x14ac:dyDescent="0.3">
      <c r="M19" s="7"/>
    </row>
    <row r="20" spans="1:20" x14ac:dyDescent="0.3">
      <c r="M20" s="6" t="s">
        <v>46</v>
      </c>
      <c r="T20" t="s">
        <v>47</v>
      </c>
    </row>
    <row r="23" spans="1:20" x14ac:dyDescent="0.3">
      <c r="A23" s="1" t="s">
        <v>48</v>
      </c>
    </row>
    <row r="24" spans="1:20" x14ac:dyDescent="0.3">
      <c r="A24" s="1"/>
    </row>
    <row r="25" spans="1:20" x14ac:dyDescent="0.3">
      <c r="B25" s="7" t="s">
        <v>38</v>
      </c>
      <c r="M25" s="7" t="s">
        <v>39</v>
      </c>
    </row>
    <row r="26" spans="1:20" x14ac:dyDescent="0.3">
      <c r="J26" t="s">
        <v>49</v>
      </c>
    </row>
    <row r="27" spans="1:20" x14ac:dyDescent="0.3">
      <c r="F27" s="6"/>
      <c r="G27" s="6" t="s">
        <v>50</v>
      </c>
    </row>
    <row r="28" spans="1:20" x14ac:dyDescent="0.3">
      <c r="R28" t="s">
        <v>60</v>
      </c>
    </row>
    <row r="31" spans="1:20" x14ac:dyDescent="0.3">
      <c r="O31" t="s">
        <v>59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"/>
  <sheetViews>
    <sheetView zoomScale="175" zoomScaleNormal="175" workbookViewId="0">
      <selection activeCell="A6" sqref="A6"/>
    </sheetView>
  </sheetViews>
  <sheetFormatPr defaultColWidth="9.109375" defaultRowHeight="23.4" x14ac:dyDescent="0.6"/>
  <cols>
    <col min="1" max="1" width="25.33203125" style="9" customWidth="1"/>
    <col min="2" max="3" width="9.109375" style="9"/>
    <col min="4" max="4" width="14.33203125" style="9" customWidth="1"/>
    <col min="5" max="5" width="9.109375" style="9"/>
    <col min="6" max="6" width="25.77734375" style="9" customWidth="1"/>
    <col min="7" max="16384" width="9.109375" style="9"/>
  </cols>
  <sheetData>
    <row r="1" spans="1:6" x14ac:dyDescent="0.6">
      <c r="A1" s="9" t="s">
        <v>81</v>
      </c>
    </row>
    <row r="2" spans="1:6" x14ac:dyDescent="0.6">
      <c r="A2" s="74" t="s">
        <v>69</v>
      </c>
      <c r="B2" s="74" t="s">
        <v>70</v>
      </c>
      <c r="C2" s="74" t="s">
        <v>71</v>
      </c>
      <c r="D2" s="74" t="s">
        <v>72</v>
      </c>
      <c r="E2" s="74"/>
      <c r="F2" s="75" t="s">
        <v>75</v>
      </c>
    </row>
    <row r="3" spans="1:6" x14ac:dyDescent="0.6">
      <c r="A3" s="74"/>
      <c r="B3" s="74"/>
      <c r="C3" s="74"/>
      <c r="D3" s="10" t="s">
        <v>73</v>
      </c>
      <c r="E3" s="10" t="s">
        <v>74</v>
      </c>
      <c r="F3" s="76"/>
    </row>
    <row r="4" spans="1:6" x14ac:dyDescent="0.6">
      <c r="A4" s="10" t="s">
        <v>76</v>
      </c>
      <c r="B4" s="10"/>
      <c r="C4" s="10"/>
      <c r="D4" s="10"/>
      <c r="E4" s="10"/>
      <c r="F4" s="10"/>
    </row>
    <row r="5" spans="1:6" x14ac:dyDescent="0.6">
      <c r="A5" s="10" t="s">
        <v>77</v>
      </c>
      <c r="B5" s="10"/>
      <c r="C5" s="10"/>
      <c r="D5" s="10"/>
      <c r="E5" s="10"/>
      <c r="F5" s="10"/>
    </row>
    <row r="6" spans="1:6" x14ac:dyDescent="0.6">
      <c r="A6" s="10" t="s">
        <v>78</v>
      </c>
      <c r="B6" s="10"/>
      <c r="C6" s="10"/>
      <c r="D6" s="10"/>
      <c r="E6" s="10"/>
      <c r="F6" s="10"/>
    </row>
    <row r="7" spans="1:6" x14ac:dyDescent="0.6">
      <c r="A7" s="10" t="s">
        <v>79</v>
      </c>
      <c r="B7" s="10"/>
      <c r="C7" s="10"/>
      <c r="D7" s="10"/>
      <c r="E7" s="10"/>
      <c r="F7" s="10"/>
    </row>
    <row r="8" spans="1:6" x14ac:dyDescent="0.6">
      <c r="A8" s="10" t="s">
        <v>80</v>
      </c>
      <c r="B8" s="10"/>
      <c r="C8" s="10"/>
      <c r="D8" s="10"/>
      <c r="E8" s="10"/>
      <c r="F8" s="10"/>
    </row>
    <row r="9" spans="1:6" x14ac:dyDescent="0.6">
      <c r="A9" s="11" t="s">
        <v>72</v>
      </c>
      <c r="B9" s="11"/>
      <c r="C9" s="11"/>
      <c r="D9" s="11"/>
      <c r="E9" s="11"/>
      <c r="F9" s="11"/>
    </row>
  </sheetData>
  <mergeCells count="5">
    <mergeCell ref="A2:A3"/>
    <mergeCell ref="B2:B3"/>
    <mergeCell ref="C2:C3"/>
    <mergeCell ref="D2:E2"/>
    <mergeCell ref="F2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แนวทางข้อตกลง</vt:lpstr>
      <vt:lpstr>วิธีการคำนวณ </vt:lpstr>
      <vt:lpstr>สูตรการคำนวณ</vt:lpstr>
      <vt:lpstr>ตารางแสดงผล</vt:lpstr>
      <vt:lpstr>แนวทางข้อตกลง!OLE_LINK1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hp</dc:creator>
  <cp:keywords/>
  <dc:description/>
  <cp:lastModifiedBy>Asus_PC08</cp:lastModifiedBy>
  <cp:revision/>
  <dcterms:created xsi:type="dcterms:W3CDTF">2019-12-26T04:21:03Z</dcterms:created>
  <dcterms:modified xsi:type="dcterms:W3CDTF">2026-06-05T09:54:51Z</dcterms:modified>
  <cp:category/>
  <cp:contentStatus/>
</cp:coreProperties>
</file>